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SERVIDORES\Thiago Rodrigues Alves Lopes\Orçamento\10. REMOÇÃO DE FÓRMULA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Orçamento!$L$19:$L$361</definedName>
    <definedName name="_xlnm.Print_Area" localSheetId="0">Orçamento!$O$2:$W$361</definedName>
    <definedName name="BM.medicao" hidden="1">OFFSET([1]BM!$O$5,1,0)</definedName>
    <definedName name="ORÇAMENTO.Nivel">Orçamento!$M1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C20" i="1"/>
  <c r="L20" i="1" s="1"/>
  <c r="A20" i="1"/>
  <c r="E19" i="1"/>
  <c r="A18" i="1"/>
  <c r="C18" i="1" s="1"/>
  <c r="J18" i="1" s="1"/>
  <c r="I20" i="1" l="1"/>
  <c r="E20" i="1"/>
  <c r="D18" i="1"/>
  <c r="H18" i="1"/>
  <c r="B20" i="1"/>
  <c r="F20" i="1"/>
  <c r="G18" i="1"/>
  <c r="K18" i="1"/>
  <c r="E18" i="1"/>
  <c r="G20" i="1"/>
  <c r="C21" i="1"/>
  <c r="B18" i="1"/>
  <c r="F18" i="1"/>
  <c r="H20" i="1"/>
  <c r="L21" i="1" l="1"/>
  <c r="H21" i="1"/>
  <c r="G21" i="1"/>
  <c r="I21" i="1"/>
  <c r="E21" i="1"/>
  <c r="F21" i="1"/>
  <c r="B21" i="1"/>
  <c r="C22" i="1" s="1"/>
  <c r="L22" i="1" l="1"/>
  <c r="H22" i="1"/>
  <c r="I22" i="1"/>
  <c r="E22" i="1"/>
  <c r="C23" i="1"/>
  <c r="G22" i="1"/>
  <c r="F22" i="1"/>
  <c r="B22" i="1"/>
  <c r="L23" i="1" l="1"/>
  <c r="H23" i="1"/>
  <c r="D23" i="1"/>
  <c r="K23" i="1"/>
  <c r="G23" i="1"/>
  <c r="I23" i="1"/>
  <c r="E23" i="1"/>
  <c r="J23" i="1"/>
  <c r="F23" i="1"/>
  <c r="B23" i="1"/>
  <c r="C24" i="1" s="1"/>
  <c r="L24" i="1" l="1"/>
  <c r="H24" i="1"/>
  <c r="C25" i="1"/>
  <c r="G24" i="1"/>
  <c r="K22" i="1" s="1"/>
  <c r="F24" i="1"/>
  <c r="B24" i="1"/>
  <c r="I24" i="1"/>
  <c r="E24" i="1"/>
  <c r="L25" i="1" l="1"/>
  <c r="H25" i="1"/>
  <c r="D25" i="1"/>
  <c r="K25" i="1"/>
  <c r="G25" i="1"/>
  <c r="J25" i="1"/>
  <c r="F25" i="1"/>
  <c r="B25" i="1"/>
  <c r="I25" i="1"/>
  <c r="E25" i="1"/>
  <c r="A346" i="1" l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O19" i="1"/>
  <c r="M10" i="1"/>
  <c r="U18" i="1"/>
  <c r="V18" i="1"/>
  <c r="S18" i="1"/>
  <c r="N18" i="1" l="1"/>
  <c r="W18" i="1"/>
  <c r="W19" i="1"/>
  <c r="R18" i="1"/>
  <c r="L18" i="1" l="1"/>
  <c r="O18" i="1" s="1"/>
  <c r="I18" i="1"/>
  <c r="C26" i="1"/>
  <c r="I26" i="1" l="1"/>
  <c r="E26" i="1"/>
  <c r="L26" i="1"/>
  <c r="H26" i="1"/>
  <c r="B26" i="1"/>
  <c r="C27" i="1"/>
  <c r="G26" i="1"/>
  <c r="F26" i="1"/>
  <c r="K24" i="1" l="1"/>
  <c r="I27" i="1"/>
  <c r="E27" i="1"/>
  <c r="L27" i="1"/>
  <c r="H27" i="1"/>
  <c r="D27" i="1"/>
  <c r="F27" i="1"/>
  <c r="C28" i="1"/>
  <c r="K27" i="1"/>
  <c r="G27" i="1"/>
  <c r="J27" i="1"/>
  <c r="B27" i="1"/>
  <c r="I28" i="1" l="1"/>
  <c r="E28" i="1"/>
  <c r="L28" i="1"/>
  <c r="H28" i="1"/>
  <c r="D28" i="1"/>
  <c r="J28" i="1"/>
  <c r="B28" i="1"/>
  <c r="C29" i="1"/>
  <c r="K28" i="1"/>
  <c r="G28" i="1"/>
  <c r="F28" i="1"/>
  <c r="I29" i="1" l="1"/>
  <c r="E29" i="1"/>
  <c r="L29" i="1"/>
  <c r="H29" i="1"/>
  <c r="D29" i="1"/>
  <c r="F29" i="1"/>
  <c r="C30" i="1"/>
  <c r="K29" i="1"/>
  <c r="G29" i="1"/>
  <c r="J29" i="1"/>
  <c r="B29" i="1"/>
  <c r="I30" i="1" l="1"/>
  <c r="E30" i="1"/>
  <c r="L30" i="1"/>
  <c r="H30" i="1"/>
  <c r="D30" i="1"/>
  <c r="J30" i="1"/>
  <c r="B30" i="1"/>
  <c r="C31" i="1"/>
  <c r="K30" i="1"/>
  <c r="G30" i="1"/>
  <c r="F30" i="1"/>
  <c r="I31" i="1" l="1"/>
  <c r="E31" i="1"/>
  <c r="L31" i="1"/>
  <c r="H31" i="1"/>
  <c r="D31" i="1"/>
  <c r="F31" i="1"/>
  <c r="C32" i="1"/>
  <c r="K31" i="1"/>
  <c r="G31" i="1"/>
  <c r="J31" i="1"/>
  <c r="B31" i="1"/>
  <c r="I32" i="1" l="1"/>
  <c r="E32" i="1"/>
  <c r="L32" i="1"/>
  <c r="H32" i="1"/>
  <c r="D32" i="1"/>
  <c r="J32" i="1"/>
  <c r="B32" i="1"/>
  <c r="C33" i="1"/>
  <c r="K32" i="1"/>
  <c r="G32" i="1"/>
  <c r="F32" i="1"/>
  <c r="I33" i="1" l="1"/>
  <c r="E33" i="1"/>
  <c r="L33" i="1"/>
  <c r="H33" i="1"/>
  <c r="D33" i="1"/>
  <c r="F33" i="1"/>
  <c r="C34" i="1"/>
  <c r="K33" i="1"/>
  <c r="G33" i="1"/>
  <c r="J33" i="1"/>
  <c r="B33" i="1"/>
  <c r="I34" i="1" l="1"/>
  <c r="E34" i="1"/>
  <c r="L34" i="1"/>
  <c r="H34" i="1"/>
  <c r="D34" i="1"/>
  <c r="J34" i="1"/>
  <c r="B34" i="1"/>
  <c r="C35" i="1"/>
  <c r="K34" i="1"/>
  <c r="G34" i="1"/>
  <c r="F34" i="1"/>
  <c r="I35" i="1" l="1"/>
  <c r="E35" i="1"/>
  <c r="L35" i="1"/>
  <c r="H35" i="1"/>
  <c r="D35" i="1"/>
  <c r="F35" i="1"/>
  <c r="C36" i="1"/>
  <c r="K35" i="1"/>
  <c r="G35" i="1"/>
  <c r="J35" i="1"/>
  <c r="B35" i="1"/>
  <c r="I36" i="1" l="1"/>
  <c r="E36" i="1"/>
  <c r="L36" i="1"/>
  <c r="H36" i="1"/>
  <c r="D36" i="1"/>
  <c r="J36" i="1"/>
  <c r="B36" i="1"/>
  <c r="C37" i="1"/>
  <c r="K36" i="1"/>
  <c r="G36" i="1"/>
  <c r="F36" i="1"/>
  <c r="I37" i="1" l="1"/>
  <c r="E37" i="1"/>
  <c r="L37" i="1"/>
  <c r="H37" i="1"/>
  <c r="D37" i="1"/>
  <c r="F37" i="1"/>
  <c r="C38" i="1"/>
  <c r="K37" i="1"/>
  <c r="G37" i="1"/>
  <c r="J37" i="1"/>
  <c r="B37" i="1"/>
  <c r="I38" i="1" l="1"/>
  <c r="E38" i="1"/>
  <c r="L38" i="1"/>
  <c r="H38" i="1"/>
  <c r="D38" i="1"/>
  <c r="J38" i="1"/>
  <c r="B38" i="1"/>
  <c r="C39" i="1"/>
  <c r="K38" i="1"/>
  <c r="G38" i="1"/>
  <c r="F38" i="1"/>
  <c r="I39" i="1" l="1"/>
  <c r="E39" i="1"/>
  <c r="L39" i="1"/>
  <c r="H39" i="1"/>
  <c r="D39" i="1"/>
  <c r="F39" i="1"/>
  <c r="K39" i="1"/>
  <c r="G39" i="1"/>
  <c r="J39" i="1"/>
  <c r="B39" i="1"/>
  <c r="C40" i="1" s="1"/>
  <c r="I40" i="1" l="1"/>
  <c r="E40" i="1"/>
  <c r="L40" i="1"/>
  <c r="H40" i="1"/>
  <c r="B40" i="1"/>
  <c r="C41" i="1"/>
  <c r="G40" i="1"/>
  <c r="F40" i="1"/>
  <c r="I41" i="1" l="1"/>
  <c r="E41" i="1"/>
  <c r="L41" i="1"/>
  <c r="H41" i="1"/>
  <c r="D41" i="1"/>
  <c r="F41" i="1"/>
  <c r="C42" i="1"/>
  <c r="K41" i="1"/>
  <c r="G41" i="1"/>
  <c r="J41" i="1"/>
  <c r="B41" i="1"/>
  <c r="I42" i="1" l="1"/>
  <c r="E42" i="1"/>
  <c r="L42" i="1"/>
  <c r="H42" i="1"/>
  <c r="D42" i="1"/>
  <c r="J42" i="1"/>
  <c r="B42" i="1"/>
  <c r="C43" i="1" s="1"/>
  <c r="K42" i="1"/>
  <c r="G42" i="1"/>
  <c r="F42" i="1"/>
  <c r="I43" i="1" l="1"/>
  <c r="E43" i="1"/>
  <c r="L43" i="1"/>
  <c r="H43" i="1"/>
  <c r="F43" i="1"/>
  <c r="G43" i="1"/>
  <c r="B43" i="1"/>
  <c r="C44" i="1" s="1"/>
  <c r="I44" i="1" l="1"/>
  <c r="E44" i="1"/>
  <c r="L44" i="1"/>
  <c r="H44" i="1"/>
  <c r="B44" i="1"/>
  <c r="C45" i="1"/>
  <c r="G44" i="1"/>
  <c r="F44" i="1"/>
  <c r="K40" i="1"/>
  <c r="I45" i="1" l="1"/>
  <c r="E45" i="1"/>
  <c r="L45" i="1"/>
  <c r="H45" i="1"/>
  <c r="D45" i="1"/>
  <c r="F45" i="1"/>
  <c r="C46" i="1"/>
  <c r="K45" i="1"/>
  <c r="G45" i="1"/>
  <c r="J45" i="1"/>
  <c r="B45" i="1"/>
  <c r="I46" i="1" l="1"/>
  <c r="E46" i="1"/>
  <c r="L46" i="1"/>
  <c r="H46" i="1"/>
  <c r="D46" i="1"/>
  <c r="J46" i="1"/>
  <c r="B46" i="1"/>
  <c r="C47" i="1"/>
  <c r="K46" i="1"/>
  <c r="G46" i="1"/>
  <c r="F46" i="1"/>
  <c r="I47" i="1" l="1"/>
  <c r="E47" i="1"/>
  <c r="L47" i="1"/>
  <c r="H47" i="1"/>
  <c r="D47" i="1"/>
  <c r="F47" i="1"/>
  <c r="C48" i="1"/>
  <c r="K47" i="1"/>
  <c r="G47" i="1"/>
  <c r="J47" i="1"/>
  <c r="B47" i="1"/>
  <c r="I48" i="1" l="1"/>
  <c r="E48" i="1"/>
  <c r="L48" i="1"/>
  <c r="H48" i="1"/>
  <c r="D48" i="1"/>
  <c r="J48" i="1"/>
  <c r="B48" i="1"/>
  <c r="C49" i="1"/>
  <c r="K48" i="1"/>
  <c r="G48" i="1"/>
  <c r="F48" i="1"/>
  <c r="I49" i="1" l="1"/>
  <c r="E49" i="1"/>
  <c r="L49" i="1"/>
  <c r="H49" i="1"/>
  <c r="D49" i="1"/>
  <c r="F49" i="1"/>
  <c r="K49" i="1"/>
  <c r="G49" i="1"/>
  <c r="J49" i="1"/>
  <c r="B49" i="1"/>
  <c r="C50" i="1" s="1"/>
  <c r="I50" i="1" l="1"/>
  <c r="E50" i="1"/>
  <c r="L50" i="1"/>
  <c r="H50" i="1"/>
  <c r="B50" i="1"/>
  <c r="C51" i="1"/>
  <c r="G50" i="1"/>
  <c r="F50" i="1"/>
  <c r="I51" i="1" l="1"/>
  <c r="E51" i="1"/>
  <c r="L51" i="1"/>
  <c r="H51" i="1"/>
  <c r="D51" i="1"/>
  <c r="F51" i="1"/>
  <c r="C52" i="1"/>
  <c r="K51" i="1"/>
  <c r="G51" i="1"/>
  <c r="J51" i="1"/>
  <c r="B51" i="1"/>
  <c r="I52" i="1" l="1"/>
  <c r="E52" i="1"/>
  <c r="L52" i="1"/>
  <c r="H52" i="1"/>
  <c r="D52" i="1"/>
  <c r="J52" i="1"/>
  <c r="B52" i="1"/>
  <c r="C53" i="1" s="1"/>
  <c r="K52" i="1"/>
  <c r="G52" i="1"/>
  <c r="F52" i="1"/>
  <c r="I53" i="1" l="1"/>
  <c r="E53" i="1"/>
  <c r="L53" i="1"/>
  <c r="H53" i="1"/>
  <c r="F53" i="1"/>
  <c r="G53" i="1"/>
  <c r="B53" i="1"/>
  <c r="C54" i="1" s="1"/>
  <c r="I54" i="1" l="1"/>
  <c r="E54" i="1"/>
  <c r="L54" i="1"/>
  <c r="H54" i="1"/>
  <c r="B54" i="1"/>
  <c r="C55" i="1"/>
  <c r="G54" i="1"/>
  <c r="F54" i="1"/>
  <c r="J50" i="1"/>
  <c r="I55" i="1" l="1"/>
  <c r="E55" i="1"/>
  <c r="L55" i="1"/>
  <c r="H55" i="1"/>
  <c r="D55" i="1"/>
  <c r="F55" i="1"/>
  <c r="C56" i="1"/>
  <c r="K55" i="1"/>
  <c r="G55" i="1"/>
  <c r="J55" i="1"/>
  <c r="B55" i="1"/>
  <c r="I56" i="1" l="1"/>
  <c r="E56" i="1"/>
  <c r="L56" i="1"/>
  <c r="H56" i="1"/>
  <c r="D56" i="1"/>
  <c r="J56" i="1"/>
  <c r="B56" i="1"/>
  <c r="C57" i="1"/>
  <c r="K56" i="1"/>
  <c r="G56" i="1"/>
  <c r="F56" i="1"/>
  <c r="I57" i="1" l="1"/>
  <c r="E57" i="1"/>
  <c r="L57" i="1"/>
  <c r="H57" i="1"/>
  <c r="D57" i="1"/>
  <c r="F57" i="1"/>
  <c r="C58" i="1"/>
  <c r="K57" i="1"/>
  <c r="G57" i="1"/>
  <c r="J57" i="1"/>
  <c r="B57" i="1"/>
  <c r="I58" i="1" l="1"/>
  <c r="E58" i="1"/>
  <c r="L58" i="1"/>
  <c r="H58" i="1"/>
  <c r="D58" i="1"/>
  <c r="J58" i="1"/>
  <c r="B58" i="1"/>
  <c r="C59" i="1"/>
  <c r="K58" i="1"/>
  <c r="G58" i="1"/>
  <c r="F58" i="1"/>
  <c r="I59" i="1" l="1"/>
  <c r="E59" i="1"/>
  <c r="L59" i="1"/>
  <c r="H59" i="1"/>
  <c r="D59" i="1"/>
  <c r="F59" i="1"/>
  <c r="C60" i="1"/>
  <c r="K59" i="1"/>
  <c r="G59" i="1"/>
  <c r="J59" i="1"/>
  <c r="B59" i="1"/>
  <c r="I60" i="1" l="1"/>
  <c r="E60" i="1"/>
  <c r="L60" i="1"/>
  <c r="H60" i="1"/>
  <c r="D60" i="1"/>
  <c r="J60" i="1"/>
  <c r="B60" i="1"/>
  <c r="C61" i="1"/>
  <c r="K60" i="1"/>
  <c r="G60" i="1"/>
  <c r="F60" i="1"/>
  <c r="I61" i="1" l="1"/>
  <c r="E61" i="1"/>
  <c r="L61" i="1"/>
  <c r="H61" i="1"/>
  <c r="D61" i="1"/>
  <c r="F61" i="1"/>
  <c r="C62" i="1"/>
  <c r="K61" i="1"/>
  <c r="G61" i="1"/>
  <c r="J61" i="1"/>
  <c r="B61" i="1"/>
  <c r="I62" i="1" l="1"/>
  <c r="E62" i="1"/>
  <c r="L62" i="1"/>
  <c r="H62" i="1"/>
  <c r="D62" i="1"/>
  <c r="J62" i="1"/>
  <c r="B62" i="1"/>
  <c r="C63" i="1"/>
  <c r="K62" i="1"/>
  <c r="G62" i="1"/>
  <c r="F62" i="1"/>
  <c r="I63" i="1" l="1"/>
  <c r="E63" i="1"/>
  <c r="L63" i="1"/>
  <c r="H63" i="1"/>
  <c r="F63" i="1"/>
  <c r="C64" i="1"/>
  <c r="G63" i="1"/>
  <c r="B63" i="1"/>
  <c r="I64" i="1" l="1"/>
  <c r="E64" i="1"/>
  <c r="L64" i="1"/>
  <c r="H64" i="1"/>
  <c r="D64" i="1"/>
  <c r="F64" i="1"/>
  <c r="B64" i="1"/>
  <c r="C65" i="1" s="1"/>
  <c r="K64" i="1"/>
  <c r="G64" i="1"/>
  <c r="J64" i="1"/>
  <c r="I65" i="1" l="1"/>
  <c r="E65" i="1"/>
  <c r="L65" i="1"/>
  <c r="H65" i="1"/>
  <c r="F65" i="1"/>
  <c r="B65" i="1"/>
  <c r="C66" i="1"/>
  <c r="G65" i="1"/>
  <c r="K63" i="1"/>
  <c r="I66" i="1" l="1"/>
  <c r="E66" i="1"/>
  <c r="L66" i="1"/>
  <c r="H66" i="1"/>
  <c r="D66" i="1"/>
  <c r="J66" i="1"/>
  <c r="F66" i="1"/>
  <c r="B66" i="1"/>
  <c r="C67" i="1"/>
  <c r="K66" i="1"/>
  <c r="G66" i="1"/>
  <c r="C68" i="1" l="1"/>
  <c r="K67" i="1"/>
  <c r="G67" i="1"/>
  <c r="J67" i="1"/>
  <c r="E67" i="1"/>
  <c r="I67" i="1"/>
  <c r="D67" i="1"/>
  <c r="L67" i="1"/>
  <c r="F67" i="1"/>
  <c r="B67" i="1"/>
  <c r="H67" i="1"/>
  <c r="C69" i="1" l="1"/>
  <c r="K68" i="1"/>
  <c r="G68" i="1"/>
  <c r="I68" i="1"/>
  <c r="D68" i="1"/>
  <c r="H68" i="1"/>
  <c r="B68" i="1"/>
  <c r="J68" i="1"/>
  <c r="E68" i="1"/>
  <c r="L68" i="1"/>
  <c r="F68" i="1"/>
  <c r="C70" i="1" l="1"/>
  <c r="K69" i="1"/>
  <c r="G69" i="1"/>
  <c r="H69" i="1"/>
  <c r="B69" i="1"/>
  <c r="L69" i="1"/>
  <c r="F69" i="1"/>
  <c r="I69" i="1"/>
  <c r="D69" i="1"/>
  <c r="J69" i="1"/>
  <c r="E69" i="1"/>
  <c r="C71" i="1" l="1"/>
  <c r="K70" i="1"/>
  <c r="G70" i="1"/>
  <c r="L70" i="1"/>
  <c r="F70" i="1"/>
  <c r="J70" i="1"/>
  <c r="E70" i="1"/>
  <c r="H70" i="1"/>
  <c r="B70" i="1"/>
  <c r="I70" i="1"/>
  <c r="D70" i="1"/>
  <c r="C72" i="1" l="1"/>
  <c r="K71" i="1"/>
  <c r="G71" i="1"/>
  <c r="J71" i="1"/>
  <c r="F71" i="1"/>
  <c r="B71" i="1"/>
  <c r="H71" i="1"/>
  <c r="E71" i="1"/>
  <c r="L71" i="1"/>
  <c r="D71" i="1"/>
  <c r="I71" i="1"/>
  <c r="C73" i="1" l="1"/>
  <c r="K72" i="1"/>
  <c r="G72" i="1"/>
  <c r="J72" i="1"/>
  <c r="F72" i="1"/>
  <c r="B72" i="1"/>
  <c r="L72" i="1"/>
  <c r="D72" i="1"/>
  <c r="I72" i="1"/>
  <c r="H72" i="1"/>
  <c r="E72" i="1"/>
  <c r="K73" i="1" l="1"/>
  <c r="G73" i="1"/>
  <c r="J73" i="1"/>
  <c r="F73" i="1"/>
  <c r="B73" i="1"/>
  <c r="C74" i="1" s="1"/>
  <c r="H73" i="1"/>
  <c r="E73" i="1"/>
  <c r="L73" i="1"/>
  <c r="D73" i="1"/>
  <c r="I73" i="1"/>
  <c r="G74" i="1" l="1"/>
  <c r="F74" i="1"/>
  <c r="B74" i="1"/>
  <c r="C75" i="1" s="1"/>
  <c r="L74" i="1"/>
  <c r="I74" i="1"/>
  <c r="H74" i="1"/>
  <c r="E74" i="1"/>
  <c r="C76" i="1" l="1"/>
  <c r="G75" i="1"/>
  <c r="F75" i="1"/>
  <c r="B75" i="1"/>
  <c r="H75" i="1"/>
  <c r="E75" i="1"/>
  <c r="I75" i="1"/>
  <c r="L75" i="1"/>
  <c r="C77" i="1" l="1"/>
  <c r="K76" i="1"/>
  <c r="G76" i="1"/>
  <c r="J76" i="1"/>
  <c r="F76" i="1"/>
  <c r="B76" i="1"/>
  <c r="L76" i="1"/>
  <c r="D76" i="1"/>
  <c r="I76" i="1"/>
  <c r="E76" i="1"/>
  <c r="H76" i="1"/>
  <c r="C78" i="1" l="1"/>
  <c r="K77" i="1"/>
  <c r="G77" i="1"/>
  <c r="J77" i="1"/>
  <c r="F77" i="1"/>
  <c r="B77" i="1"/>
  <c r="H77" i="1"/>
  <c r="E77" i="1"/>
  <c r="L77" i="1"/>
  <c r="D77" i="1"/>
  <c r="I77" i="1"/>
  <c r="C79" i="1" l="1"/>
  <c r="K78" i="1"/>
  <c r="G78" i="1"/>
  <c r="J78" i="1"/>
  <c r="F78" i="1"/>
  <c r="B78" i="1"/>
  <c r="L78" i="1"/>
  <c r="D78" i="1"/>
  <c r="I78" i="1"/>
  <c r="H78" i="1"/>
  <c r="E78" i="1"/>
  <c r="C80" i="1" l="1"/>
  <c r="K79" i="1"/>
  <c r="G79" i="1"/>
  <c r="J79" i="1"/>
  <c r="F79" i="1"/>
  <c r="B79" i="1"/>
  <c r="H79" i="1"/>
  <c r="E79" i="1"/>
  <c r="I79" i="1"/>
  <c r="L79" i="1"/>
  <c r="D79" i="1"/>
  <c r="C81" i="1" l="1"/>
  <c r="K80" i="1"/>
  <c r="G80" i="1"/>
  <c r="J80" i="1"/>
  <c r="F80" i="1"/>
  <c r="B80" i="1"/>
  <c r="L80" i="1"/>
  <c r="D80" i="1"/>
  <c r="I80" i="1"/>
  <c r="E80" i="1"/>
  <c r="H80" i="1"/>
  <c r="C82" i="1" l="1"/>
  <c r="K81" i="1"/>
  <c r="G81" i="1"/>
  <c r="J81" i="1"/>
  <c r="F81" i="1"/>
  <c r="B81" i="1"/>
  <c r="H81" i="1"/>
  <c r="E81" i="1"/>
  <c r="L81" i="1"/>
  <c r="D81" i="1"/>
  <c r="I81" i="1"/>
  <c r="C83" i="1" l="1"/>
  <c r="K82" i="1"/>
  <c r="G82" i="1"/>
  <c r="J82" i="1"/>
  <c r="F82" i="1"/>
  <c r="B82" i="1"/>
  <c r="L82" i="1"/>
  <c r="D82" i="1"/>
  <c r="I82" i="1"/>
  <c r="H82" i="1"/>
  <c r="E82" i="1"/>
  <c r="C84" i="1" l="1"/>
  <c r="K83" i="1"/>
  <c r="G83" i="1"/>
  <c r="J83" i="1"/>
  <c r="F83" i="1"/>
  <c r="B83" i="1"/>
  <c r="H83" i="1"/>
  <c r="E83" i="1"/>
  <c r="I83" i="1"/>
  <c r="L83" i="1"/>
  <c r="D83" i="1"/>
  <c r="C85" i="1" l="1"/>
  <c r="K84" i="1"/>
  <c r="G84" i="1"/>
  <c r="J84" i="1"/>
  <c r="F84" i="1"/>
  <c r="B84" i="1"/>
  <c r="L84" i="1"/>
  <c r="D84" i="1"/>
  <c r="I84" i="1"/>
  <c r="E84" i="1"/>
  <c r="H84" i="1"/>
  <c r="C86" i="1" l="1"/>
  <c r="K85" i="1"/>
  <c r="G85" i="1"/>
  <c r="J85" i="1"/>
  <c r="F85" i="1"/>
  <c r="B85" i="1"/>
  <c r="H85" i="1"/>
  <c r="E85" i="1"/>
  <c r="I85" i="1"/>
  <c r="L85" i="1"/>
  <c r="D85" i="1"/>
  <c r="K86" i="1" l="1"/>
  <c r="G86" i="1"/>
  <c r="J86" i="1"/>
  <c r="F86" i="1"/>
  <c r="B86" i="1"/>
  <c r="C87" i="1" s="1"/>
  <c r="L86" i="1"/>
  <c r="D86" i="1"/>
  <c r="I86" i="1"/>
  <c r="E86" i="1"/>
  <c r="H86" i="1"/>
  <c r="C88" i="1" l="1"/>
  <c r="G87" i="1"/>
  <c r="F87" i="1"/>
  <c r="B87" i="1"/>
  <c r="H87" i="1"/>
  <c r="E87" i="1"/>
  <c r="I87" i="1"/>
  <c r="L87" i="1"/>
  <c r="C89" i="1" l="1"/>
  <c r="K88" i="1"/>
  <c r="G88" i="1"/>
  <c r="J88" i="1"/>
  <c r="F88" i="1"/>
  <c r="B88" i="1"/>
  <c r="L88" i="1"/>
  <c r="D88" i="1"/>
  <c r="I88" i="1"/>
  <c r="E88" i="1"/>
  <c r="H88" i="1"/>
  <c r="C90" i="1" l="1"/>
  <c r="K89" i="1"/>
  <c r="G89" i="1"/>
  <c r="J89" i="1"/>
  <c r="F89" i="1"/>
  <c r="B89" i="1"/>
  <c r="H89" i="1"/>
  <c r="E89" i="1"/>
  <c r="L89" i="1"/>
  <c r="D89" i="1"/>
  <c r="I89" i="1"/>
  <c r="C91" i="1" l="1"/>
  <c r="K90" i="1"/>
  <c r="G90" i="1"/>
  <c r="J90" i="1"/>
  <c r="F90" i="1"/>
  <c r="B90" i="1"/>
  <c r="L90" i="1"/>
  <c r="D90" i="1"/>
  <c r="I90" i="1"/>
  <c r="H90" i="1"/>
  <c r="E90" i="1"/>
  <c r="C92" i="1" l="1"/>
  <c r="K91" i="1"/>
  <c r="G91" i="1"/>
  <c r="J91" i="1"/>
  <c r="F91" i="1"/>
  <c r="B91" i="1"/>
  <c r="H91" i="1"/>
  <c r="E91" i="1"/>
  <c r="I91" i="1"/>
  <c r="L91" i="1"/>
  <c r="D91" i="1"/>
  <c r="K92" i="1" l="1"/>
  <c r="G92" i="1"/>
  <c r="J92" i="1"/>
  <c r="F92" i="1"/>
  <c r="B92" i="1"/>
  <c r="C93" i="1" s="1"/>
  <c r="L92" i="1"/>
  <c r="D92" i="1"/>
  <c r="I92" i="1"/>
  <c r="E92" i="1"/>
  <c r="H92" i="1"/>
  <c r="C94" i="1" l="1"/>
  <c r="G93" i="1"/>
  <c r="F93" i="1"/>
  <c r="B93" i="1"/>
  <c r="H93" i="1"/>
  <c r="E93" i="1"/>
  <c r="L93" i="1"/>
  <c r="I93" i="1"/>
  <c r="C95" i="1" l="1"/>
  <c r="K94" i="1"/>
  <c r="G94" i="1"/>
  <c r="J94" i="1"/>
  <c r="F94" i="1"/>
  <c r="B94" i="1"/>
  <c r="L94" i="1"/>
  <c r="D94" i="1"/>
  <c r="I94" i="1"/>
  <c r="E94" i="1"/>
  <c r="H94" i="1"/>
  <c r="C96" i="1" l="1"/>
  <c r="K95" i="1"/>
  <c r="G95" i="1"/>
  <c r="J95" i="1"/>
  <c r="F95" i="1"/>
  <c r="B95" i="1"/>
  <c r="H95" i="1"/>
  <c r="E95" i="1"/>
  <c r="L95" i="1"/>
  <c r="D95" i="1"/>
  <c r="I95" i="1"/>
  <c r="C97" i="1" l="1"/>
  <c r="K96" i="1"/>
  <c r="G96" i="1"/>
  <c r="J96" i="1"/>
  <c r="F96" i="1"/>
  <c r="B96" i="1"/>
  <c r="L96" i="1"/>
  <c r="D96" i="1"/>
  <c r="I96" i="1"/>
  <c r="H96" i="1"/>
  <c r="E96" i="1"/>
  <c r="C98" i="1" l="1"/>
  <c r="K97" i="1"/>
  <c r="G97" i="1"/>
  <c r="J97" i="1"/>
  <c r="F97" i="1"/>
  <c r="B97" i="1"/>
  <c r="H97" i="1"/>
  <c r="E97" i="1"/>
  <c r="L97" i="1"/>
  <c r="D97" i="1"/>
  <c r="I97" i="1"/>
  <c r="C99" i="1" l="1"/>
  <c r="K98" i="1"/>
  <c r="G98" i="1"/>
  <c r="J98" i="1"/>
  <c r="F98" i="1"/>
  <c r="B98" i="1"/>
  <c r="L98" i="1"/>
  <c r="D98" i="1"/>
  <c r="I98" i="1"/>
  <c r="H98" i="1"/>
  <c r="E98" i="1"/>
  <c r="C100" i="1" l="1"/>
  <c r="K99" i="1"/>
  <c r="G99" i="1"/>
  <c r="J99" i="1"/>
  <c r="F99" i="1"/>
  <c r="B99" i="1"/>
  <c r="H99" i="1"/>
  <c r="E99" i="1"/>
  <c r="L99" i="1"/>
  <c r="D99" i="1"/>
  <c r="I99" i="1"/>
  <c r="K100" i="1" l="1"/>
  <c r="G100" i="1"/>
  <c r="J100" i="1"/>
  <c r="F100" i="1"/>
  <c r="B100" i="1"/>
  <c r="C101" i="1" s="1"/>
  <c r="L100" i="1"/>
  <c r="D100" i="1"/>
  <c r="I100" i="1"/>
  <c r="H100" i="1"/>
  <c r="E100" i="1"/>
  <c r="C102" i="1" l="1"/>
  <c r="G101" i="1"/>
  <c r="F101" i="1"/>
  <c r="B101" i="1"/>
  <c r="H101" i="1"/>
  <c r="E101" i="1"/>
  <c r="L101" i="1"/>
  <c r="I101" i="1"/>
  <c r="C103" i="1" l="1"/>
  <c r="K102" i="1"/>
  <c r="G102" i="1"/>
  <c r="J102" i="1"/>
  <c r="F102" i="1"/>
  <c r="B102" i="1"/>
  <c r="L102" i="1"/>
  <c r="D102" i="1"/>
  <c r="I102" i="1"/>
  <c r="H102" i="1"/>
  <c r="E102" i="1"/>
  <c r="C104" i="1" l="1"/>
  <c r="K103" i="1"/>
  <c r="G103" i="1"/>
  <c r="J103" i="1"/>
  <c r="F103" i="1"/>
  <c r="B103" i="1"/>
  <c r="H103" i="1"/>
  <c r="E103" i="1"/>
  <c r="L103" i="1"/>
  <c r="D103" i="1"/>
  <c r="I103" i="1"/>
  <c r="C105" i="1" l="1"/>
  <c r="K104" i="1"/>
  <c r="G104" i="1"/>
  <c r="J104" i="1"/>
  <c r="F104" i="1"/>
  <c r="B104" i="1"/>
  <c r="L104" i="1"/>
  <c r="D104" i="1"/>
  <c r="I104" i="1"/>
  <c r="H104" i="1"/>
  <c r="E104" i="1"/>
  <c r="C106" i="1" l="1"/>
  <c r="K105" i="1"/>
  <c r="G105" i="1"/>
  <c r="J105" i="1"/>
  <c r="F105" i="1"/>
  <c r="B105" i="1"/>
  <c r="H105" i="1"/>
  <c r="E105" i="1"/>
  <c r="L105" i="1"/>
  <c r="D105" i="1"/>
  <c r="I105" i="1"/>
  <c r="C107" i="1" l="1"/>
  <c r="K106" i="1"/>
  <c r="G106" i="1"/>
  <c r="J106" i="1"/>
  <c r="F106" i="1"/>
  <c r="B106" i="1"/>
  <c r="L106" i="1"/>
  <c r="D106" i="1"/>
  <c r="I106" i="1"/>
  <c r="H106" i="1"/>
  <c r="E106" i="1"/>
  <c r="C108" i="1" l="1"/>
  <c r="K107" i="1"/>
  <c r="G107" i="1"/>
  <c r="J107" i="1"/>
  <c r="F107" i="1"/>
  <c r="B107" i="1"/>
  <c r="H107" i="1"/>
  <c r="E107" i="1"/>
  <c r="L107" i="1"/>
  <c r="D107" i="1"/>
  <c r="I107" i="1"/>
  <c r="C109" i="1" l="1"/>
  <c r="K108" i="1"/>
  <c r="G108" i="1"/>
  <c r="J108" i="1"/>
  <c r="F108" i="1"/>
  <c r="B108" i="1"/>
  <c r="L108" i="1"/>
  <c r="D108" i="1"/>
  <c r="I108" i="1"/>
  <c r="H108" i="1"/>
  <c r="E108" i="1"/>
  <c r="C110" i="1" l="1"/>
  <c r="K109" i="1"/>
  <c r="G109" i="1"/>
  <c r="J109" i="1"/>
  <c r="F109" i="1"/>
  <c r="B109" i="1"/>
  <c r="H109" i="1"/>
  <c r="E109" i="1"/>
  <c r="L109" i="1"/>
  <c r="D109" i="1"/>
  <c r="I109" i="1"/>
  <c r="C111" i="1" l="1"/>
  <c r="K110" i="1"/>
  <c r="G110" i="1"/>
  <c r="J110" i="1"/>
  <c r="F110" i="1"/>
  <c r="B110" i="1"/>
  <c r="L110" i="1"/>
  <c r="D110" i="1"/>
  <c r="I110" i="1"/>
  <c r="H110" i="1"/>
  <c r="E110" i="1"/>
  <c r="C112" i="1" l="1"/>
  <c r="K111" i="1"/>
  <c r="G111" i="1"/>
  <c r="J111" i="1"/>
  <c r="F111" i="1"/>
  <c r="B111" i="1"/>
  <c r="H111" i="1"/>
  <c r="E111" i="1"/>
  <c r="L111" i="1"/>
  <c r="D111" i="1"/>
  <c r="I111" i="1"/>
  <c r="C113" i="1" l="1"/>
  <c r="K112" i="1"/>
  <c r="G112" i="1"/>
  <c r="J112" i="1"/>
  <c r="F112" i="1"/>
  <c r="B112" i="1"/>
  <c r="L112" i="1"/>
  <c r="D112" i="1"/>
  <c r="I112" i="1"/>
  <c r="H112" i="1"/>
  <c r="E112" i="1"/>
  <c r="C114" i="1" l="1"/>
  <c r="K113" i="1"/>
  <c r="G113" i="1"/>
  <c r="J113" i="1"/>
  <c r="F113" i="1"/>
  <c r="B113" i="1"/>
  <c r="H113" i="1"/>
  <c r="E113" i="1"/>
  <c r="L113" i="1"/>
  <c r="D113" i="1"/>
  <c r="I113" i="1"/>
  <c r="C115" i="1" l="1"/>
  <c r="K114" i="1"/>
  <c r="G114" i="1"/>
  <c r="J114" i="1"/>
  <c r="F114" i="1"/>
  <c r="B114" i="1"/>
  <c r="L114" i="1"/>
  <c r="D114" i="1"/>
  <c r="I114" i="1"/>
  <c r="H114" i="1"/>
  <c r="E114" i="1"/>
  <c r="C116" i="1" l="1"/>
  <c r="K115" i="1"/>
  <c r="G115" i="1"/>
  <c r="J115" i="1"/>
  <c r="F115" i="1"/>
  <c r="B115" i="1"/>
  <c r="H115" i="1"/>
  <c r="E115" i="1"/>
  <c r="L115" i="1"/>
  <c r="D115" i="1"/>
  <c r="I115" i="1"/>
  <c r="C117" i="1" l="1"/>
  <c r="K116" i="1"/>
  <c r="G116" i="1"/>
  <c r="J116" i="1"/>
  <c r="F116" i="1"/>
  <c r="B116" i="1"/>
  <c r="L116" i="1"/>
  <c r="D116" i="1"/>
  <c r="I116" i="1"/>
  <c r="H116" i="1"/>
  <c r="E116" i="1"/>
  <c r="C118" i="1" l="1"/>
  <c r="K117" i="1"/>
  <c r="G117" i="1"/>
  <c r="J117" i="1"/>
  <c r="F117" i="1"/>
  <c r="B117" i="1"/>
  <c r="H117" i="1"/>
  <c r="E117" i="1"/>
  <c r="L117" i="1"/>
  <c r="D117" i="1"/>
  <c r="I117" i="1"/>
  <c r="C119" i="1" l="1"/>
  <c r="K118" i="1"/>
  <c r="G118" i="1"/>
  <c r="J118" i="1"/>
  <c r="F118" i="1"/>
  <c r="B118" i="1"/>
  <c r="L118" i="1"/>
  <c r="D118" i="1"/>
  <c r="I118" i="1"/>
  <c r="H118" i="1"/>
  <c r="E118" i="1"/>
  <c r="C120" i="1" l="1"/>
  <c r="K119" i="1"/>
  <c r="G119" i="1"/>
  <c r="J119" i="1"/>
  <c r="F119" i="1"/>
  <c r="B119" i="1"/>
  <c r="H119" i="1"/>
  <c r="E119" i="1"/>
  <c r="L119" i="1"/>
  <c r="D119" i="1"/>
  <c r="I119" i="1"/>
  <c r="C121" i="1" l="1"/>
  <c r="K120" i="1"/>
  <c r="G120" i="1"/>
  <c r="J120" i="1"/>
  <c r="F120" i="1"/>
  <c r="B120" i="1"/>
  <c r="L120" i="1"/>
  <c r="D120" i="1"/>
  <c r="I120" i="1"/>
  <c r="H120" i="1"/>
  <c r="E120" i="1"/>
  <c r="C122" i="1" l="1"/>
  <c r="K121" i="1"/>
  <c r="G121" i="1"/>
  <c r="J121" i="1"/>
  <c r="F121" i="1"/>
  <c r="B121" i="1"/>
  <c r="H121" i="1"/>
  <c r="E121" i="1"/>
  <c r="L121" i="1"/>
  <c r="D121" i="1"/>
  <c r="I121" i="1"/>
  <c r="C123" i="1" l="1"/>
  <c r="K122" i="1"/>
  <c r="G122" i="1"/>
  <c r="J122" i="1"/>
  <c r="F122" i="1"/>
  <c r="B122" i="1"/>
  <c r="L122" i="1"/>
  <c r="D122" i="1"/>
  <c r="I122" i="1"/>
  <c r="H122" i="1"/>
  <c r="E122" i="1"/>
  <c r="C124" i="1" l="1"/>
  <c r="K123" i="1"/>
  <c r="G123" i="1"/>
  <c r="J123" i="1"/>
  <c r="F123" i="1"/>
  <c r="B123" i="1"/>
  <c r="H123" i="1"/>
  <c r="E123" i="1"/>
  <c r="L123" i="1"/>
  <c r="D123" i="1"/>
  <c r="I123" i="1"/>
  <c r="C125" i="1" l="1"/>
  <c r="K124" i="1"/>
  <c r="G124" i="1"/>
  <c r="J124" i="1"/>
  <c r="F124" i="1"/>
  <c r="B124" i="1"/>
  <c r="L124" i="1"/>
  <c r="D124" i="1"/>
  <c r="I124" i="1"/>
  <c r="H124" i="1"/>
  <c r="E124" i="1"/>
  <c r="C126" i="1" l="1"/>
  <c r="K125" i="1"/>
  <c r="G125" i="1"/>
  <c r="J125" i="1"/>
  <c r="F125" i="1"/>
  <c r="B125" i="1"/>
  <c r="H125" i="1"/>
  <c r="E125" i="1"/>
  <c r="L125" i="1"/>
  <c r="D125" i="1"/>
  <c r="I125" i="1"/>
  <c r="C127" i="1" l="1"/>
  <c r="K126" i="1"/>
  <c r="G126" i="1"/>
  <c r="J126" i="1"/>
  <c r="F126" i="1"/>
  <c r="B126" i="1"/>
  <c r="L126" i="1"/>
  <c r="D126" i="1"/>
  <c r="I126" i="1"/>
  <c r="H126" i="1"/>
  <c r="E126" i="1"/>
  <c r="K127" i="1" l="1"/>
  <c r="G127" i="1"/>
  <c r="J127" i="1"/>
  <c r="F127" i="1"/>
  <c r="B127" i="1"/>
  <c r="C128" i="1" s="1"/>
  <c r="H127" i="1"/>
  <c r="E127" i="1"/>
  <c r="L127" i="1"/>
  <c r="D127" i="1"/>
  <c r="I127" i="1"/>
  <c r="C129" i="1" l="1"/>
  <c r="G128" i="1"/>
  <c r="F128" i="1"/>
  <c r="B128" i="1"/>
  <c r="L128" i="1"/>
  <c r="I128" i="1"/>
  <c r="H128" i="1"/>
  <c r="E128" i="1"/>
  <c r="C130" i="1" l="1"/>
  <c r="K129" i="1"/>
  <c r="G129" i="1"/>
  <c r="J129" i="1"/>
  <c r="F129" i="1"/>
  <c r="B129" i="1"/>
  <c r="I129" i="1"/>
  <c r="E129" i="1"/>
  <c r="L129" i="1"/>
  <c r="H129" i="1"/>
  <c r="D129" i="1"/>
  <c r="K130" i="1" l="1"/>
  <c r="G130" i="1"/>
  <c r="J130" i="1"/>
  <c r="F130" i="1"/>
  <c r="B130" i="1"/>
  <c r="C131" i="1" s="1"/>
  <c r="I130" i="1"/>
  <c r="E130" i="1"/>
  <c r="L130" i="1"/>
  <c r="H130" i="1"/>
  <c r="D130" i="1"/>
  <c r="C132" i="1" l="1"/>
  <c r="G131" i="1"/>
  <c r="F131" i="1"/>
  <c r="K128" i="1" s="1"/>
  <c r="B131" i="1"/>
  <c r="I131" i="1"/>
  <c r="E131" i="1"/>
  <c r="L131" i="1"/>
  <c r="H131" i="1"/>
  <c r="K132" i="1" l="1"/>
  <c r="G132" i="1"/>
  <c r="J132" i="1"/>
  <c r="F132" i="1"/>
  <c r="B132" i="1"/>
  <c r="C133" i="1" s="1"/>
  <c r="I132" i="1"/>
  <c r="E132" i="1"/>
  <c r="L132" i="1"/>
  <c r="H132" i="1"/>
  <c r="D132" i="1"/>
  <c r="C134" i="1" l="1"/>
  <c r="G133" i="1"/>
  <c r="F133" i="1"/>
  <c r="K131" i="1" s="1"/>
  <c r="B133" i="1"/>
  <c r="I133" i="1"/>
  <c r="E133" i="1"/>
  <c r="L133" i="1"/>
  <c r="H133" i="1"/>
  <c r="C135" i="1" l="1"/>
  <c r="K134" i="1"/>
  <c r="G134" i="1"/>
  <c r="J134" i="1"/>
  <c r="F134" i="1"/>
  <c r="B134" i="1"/>
  <c r="I134" i="1"/>
  <c r="E134" i="1"/>
  <c r="L134" i="1"/>
  <c r="H134" i="1"/>
  <c r="D134" i="1"/>
  <c r="C136" i="1" l="1"/>
  <c r="K135" i="1"/>
  <c r="G135" i="1"/>
  <c r="J135" i="1"/>
  <c r="F135" i="1"/>
  <c r="B135" i="1"/>
  <c r="I135" i="1"/>
  <c r="E135" i="1"/>
  <c r="L135" i="1"/>
  <c r="H135" i="1"/>
  <c r="D135" i="1"/>
  <c r="C137" i="1" l="1"/>
  <c r="K136" i="1"/>
  <c r="G136" i="1"/>
  <c r="J136" i="1"/>
  <c r="F136" i="1"/>
  <c r="B136" i="1"/>
  <c r="I136" i="1"/>
  <c r="E136" i="1"/>
  <c r="L136" i="1"/>
  <c r="H136" i="1"/>
  <c r="D136" i="1"/>
  <c r="C138" i="1" l="1"/>
  <c r="K137" i="1"/>
  <c r="G137" i="1"/>
  <c r="J137" i="1"/>
  <c r="F137" i="1"/>
  <c r="B137" i="1"/>
  <c r="I137" i="1"/>
  <c r="E137" i="1"/>
  <c r="L137" i="1"/>
  <c r="H137" i="1"/>
  <c r="D137" i="1"/>
  <c r="C139" i="1" l="1"/>
  <c r="K138" i="1"/>
  <c r="G138" i="1"/>
  <c r="J138" i="1"/>
  <c r="F138" i="1"/>
  <c r="B138" i="1"/>
  <c r="I138" i="1"/>
  <c r="E138" i="1"/>
  <c r="L138" i="1"/>
  <c r="H138" i="1"/>
  <c r="D138" i="1"/>
  <c r="C140" i="1" l="1"/>
  <c r="K139" i="1"/>
  <c r="G139" i="1"/>
  <c r="J139" i="1"/>
  <c r="F139" i="1"/>
  <c r="B139" i="1"/>
  <c r="I139" i="1"/>
  <c r="E139" i="1"/>
  <c r="L139" i="1"/>
  <c r="H139" i="1"/>
  <c r="D139" i="1"/>
  <c r="K140" i="1" l="1"/>
  <c r="G140" i="1"/>
  <c r="J140" i="1"/>
  <c r="F140" i="1"/>
  <c r="B140" i="1"/>
  <c r="C141" i="1" s="1"/>
  <c r="I140" i="1"/>
  <c r="E140" i="1"/>
  <c r="L140" i="1"/>
  <c r="H140" i="1"/>
  <c r="D140" i="1"/>
  <c r="C142" i="1" l="1"/>
  <c r="G141" i="1"/>
  <c r="F141" i="1"/>
  <c r="B141" i="1"/>
  <c r="I141" i="1"/>
  <c r="E141" i="1"/>
  <c r="L141" i="1"/>
  <c r="H141" i="1"/>
  <c r="C143" i="1" l="1"/>
  <c r="K142" i="1"/>
  <c r="G142" i="1"/>
  <c r="J142" i="1"/>
  <c r="F142" i="1"/>
  <c r="B142" i="1"/>
  <c r="I142" i="1"/>
  <c r="E142" i="1"/>
  <c r="L142" i="1"/>
  <c r="H142" i="1"/>
  <c r="D142" i="1"/>
  <c r="C144" i="1" l="1"/>
  <c r="K143" i="1"/>
  <c r="G143" i="1"/>
  <c r="J143" i="1"/>
  <c r="F143" i="1"/>
  <c r="B143" i="1"/>
  <c r="I143" i="1"/>
  <c r="E143" i="1"/>
  <c r="L143" i="1"/>
  <c r="H143" i="1"/>
  <c r="D143" i="1"/>
  <c r="C145" i="1" l="1"/>
  <c r="K144" i="1"/>
  <c r="G144" i="1"/>
  <c r="J144" i="1"/>
  <c r="F144" i="1"/>
  <c r="B144" i="1"/>
  <c r="I144" i="1"/>
  <c r="E144" i="1"/>
  <c r="L144" i="1"/>
  <c r="H144" i="1"/>
  <c r="D144" i="1"/>
  <c r="C146" i="1" l="1"/>
  <c r="K145" i="1"/>
  <c r="G145" i="1"/>
  <c r="J145" i="1"/>
  <c r="F145" i="1"/>
  <c r="B145" i="1"/>
  <c r="I145" i="1"/>
  <c r="E145" i="1"/>
  <c r="L145" i="1"/>
  <c r="H145" i="1"/>
  <c r="D145" i="1"/>
  <c r="K146" i="1" l="1"/>
  <c r="G146" i="1"/>
  <c r="J146" i="1"/>
  <c r="F146" i="1"/>
  <c r="B146" i="1"/>
  <c r="C147" i="1" s="1"/>
  <c r="I146" i="1"/>
  <c r="E146" i="1"/>
  <c r="L146" i="1"/>
  <c r="H146" i="1"/>
  <c r="D146" i="1"/>
  <c r="C148" i="1" l="1"/>
  <c r="G147" i="1"/>
  <c r="F147" i="1"/>
  <c r="B147" i="1"/>
  <c r="I147" i="1"/>
  <c r="E147" i="1"/>
  <c r="L147" i="1"/>
  <c r="H147" i="1"/>
  <c r="K148" i="1" l="1"/>
  <c r="G148" i="1"/>
  <c r="J148" i="1"/>
  <c r="F148" i="1"/>
  <c r="B148" i="1"/>
  <c r="C149" i="1" s="1"/>
  <c r="I148" i="1"/>
  <c r="E148" i="1"/>
  <c r="L148" i="1"/>
  <c r="H148" i="1"/>
  <c r="D148" i="1"/>
  <c r="C150" i="1" l="1"/>
  <c r="G149" i="1"/>
  <c r="F149" i="1"/>
  <c r="K147" i="1" s="1"/>
  <c r="B149" i="1"/>
  <c r="I149" i="1"/>
  <c r="E149" i="1"/>
  <c r="L149" i="1"/>
  <c r="H149" i="1"/>
  <c r="C151" i="1" l="1"/>
  <c r="K150" i="1"/>
  <c r="G150" i="1"/>
  <c r="J150" i="1"/>
  <c r="F150" i="1"/>
  <c r="B150" i="1"/>
  <c r="I150" i="1"/>
  <c r="E150" i="1"/>
  <c r="L150" i="1"/>
  <c r="H150" i="1"/>
  <c r="D150" i="1"/>
  <c r="C152" i="1" l="1"/>
  <c r="K151" i="1"/>
  <c r="G151" i="1"/>
  <c r="J151" i="1"/>
  <c r="F151" i="1"/>
  <c r="B151" i="1"/>
  <c r="I151" i="1"/>
  <c r="E151" i="1"/>
  <c r="L151" i="1"/>
  <c r="H151" i="1"/>
  <c r="D151" i="1"/>
  <c r="C153" i="1" l="1"/>
  <c r="K152" i="1"/>
  <c r="G152" i="1"/>
  <c r="J152" i="1"/>
  <c r="F152" i="1"/>
  <c r="B152" i="1"/>
  <c r="I152" i="1"/>
  <c r="E152" i="1"/>
  <c r="L152" i="1"/>
  <c r="H152" i="1"/>
  <c r="D152" i="1"/>
  <c r="K153" i="1" l="1"/>
  <c r="G153" i="1"/>
  <c r="J153" i="1"/>
  <c r="F153" i="1"/>
  <c r="B153" i="1"/>
  <c r="C154" i="1" s="1"/>
  <c r="I153" i="1"/>
  <c r="E153" i="1"/>
  <c r="L153" i="1"/>
  <c r="H153" i="1"/>
  <c r="D153" i="1"/>
  <c r="G154" i="1" l="1"/>
  <c r="F154" i="1"/>
  <c r="B154" i="1"/>
  <c r="C155" i="1" s="1"/>
  <c r="I154" i="1"/>
  <c r="E154" i="1"/>
  <c r="L154" i="1"/>
  <c r="H154" i="1"/>
  <c r="C156" i="1" l="1"/>
  <c r="G155" i="1"/>
  <c r="F155" i="1"/>
  <c r="B155" i="1"/>
  <c r="I155" i="1"/>
  <c r="E155" i="1"/>
  <c r="L155" i="1"/>
  <c r="H155" i="1"/>
  <c r="K156" i="1" l="1"/>
  <c r="G156" i="1"/>
  <c r="J156" i="1"/>
  <c r="F156" i="1"/>
  <c r="B156" i="1"/>
  <c r="C157" i="1" s="1"/>
  <c r="I156" i="1"/>
  <c r="E156" i="1"/>
  <c r="L156" i="1"/>
  <c r="H156" i="1"/>
  <c r="D156" i="1"/>
  <c r="C158" i="1" l="1"/>
  <c r="G157" i="1"/>
  <c r="K155" i="1" s="1"/>
  <c r="F157" i="1"/>
  <c r="B157" i="1"/>
  <c r="I157" i="1"/>
  <c r="E157" i="1"/>
  <c r="L157" i="1"/>
  <c r="H157" i="1"/>
  <c r="K158" i="1" l="1"/>
  <c r="G158" i="1"/>
  <c r="J158" i="1"/>
  <c r="F158" i="1"/>
  <c r="B158" i="1"/>
  <c r="C159" i="1" s="1"/>
  <c r="I158" i="1"/>
  <c r="E158" i="1"/>
  <c r="L158" i="1"/>
  <c r="H158" i="1"/>
  <c r="D158" i="1"/>
  <c r="C160" i="1" l="1"/>
  <c r="G159" i="1"/>
  <c r="J155" i="1" s="1"/>
  <c r="D155" i="1" s="1"/>
  <c r="F159" i="1"/>
  <c r="B159" i="1"/>
  <c r="I159" i="1"/>
  <c r="E159" i="1"/>
  <c r="L159" i="1"/>
  <c r="H159" i="1"/>
  <c r="J157" i="1"/>
  <c r="C161" i="1" l="1"/>
  <c r="K160" i="1"/>
  <c r="G160" i="1"/>
  <c r="J160" i="1"/>
  <c r="F160" i="1"/>
  <c r="B160" i="1"/>
  <c r="I160" i="1"/>
  <c r="E160" i="1"/>
  <c r="L160" i="1"/>
  <c r="H160" i="1"/>
  <c r="D160" i="1"/>
  <c r="L161" i="1" l="1"/>
  <c r="H161" i="1"/>
  <c r="D161" i="1"/>
  <c r="I161" i="1"/>
  <c r="G161" i="1"/>
  <c r="B161" i="1"/>
  <c r="K161" i="1"/>
  <c r="F161" i="1"/>
  <c r="J161" i="1"/>
  <c r="E161" i="1"/>
  <c r="C162" i="1"/>
  <c r="L162" i="1" l="1"/>
  <c r="H162" i="1"/>
  <c r="D162" i="1"/>
  <c r="G162" i="1"/>
  <c r="B162" i="1"/>
  <c r="K162" i="1"/>
  <c r="F162" i="1"/>
  <c r="C163" i="1"/>
  <c r="J162" i="1"/>
  <c r="E162" i="1"/>
  <c r="I162" i="1"/>
  <c r="L163" i="1" l="1"/>
  <c r="H163" i="1"/>
  <c r="D163" i="1"/>
  <c r="K163" i="1"/>
  <c r="F163" i="1"/>
  <c r="C164" i="1"/>
  <c r="J163" i="1"/>
  <c r="E163" i="1"/>
  <c r="I163" i="1"/>
  <c r="B163" i="1"/>
  <c r="G163" i="1"/>
  <c r="L164" i="1" l="1"/>
  <c r="H164" i="1"/>
  <c r="D164" i="1"/>
  <c r="J164" i="1"/>
  <c r="E164" i="1"/>
  <c r="I164" i="1"/>
  <c r="G164" i="1"/>
  <c r="B164" i="1"/>
  <c r="C165" i="1" s="1"/>
  <c r="K164" i="1"/>
  <c r="F164" i="1"/>
  <c r="L165" i="1" l="1"/>
  <c r="H165" i="1"/>
  <c r="I165" i="1"/>
  <c r="G165" i="1"/>
  <c r="B165" i="1"/>
  <c r="F165" i="1"/>
  <c r="E165" i="1"/>
  <c r="C166" i="1"/>
  <c r="L166" i="1" l="1"/>
  <c r="H166" i="1"/>
  <c r="D166" i="1"/>
  <c r="G166" i="1"/>
  <c r="B166" i="1"/>
  <c r="K166" i="1"/>
  <c r="F166" i="1"/>
  <c r="C167" i="1"/>
  <c r="J166" i="1"/>
  <c r="E166" i="1"/>
  <c r="I166" i="1"/>
  <c r="L167" i="1" l="1"/>
  <c r="H167" i="1"/>
  <c r="D167" i="1"/>
  <c r="K167" i="1"/>
  <c r="F167" i="1"/>
  <c r="J167" i="1"/>
  <c r="E167" i="1"/>
  <c r="I167" i="1"/>
  <c r="B167" i="1"/>
  <c r="C168" i="1" s="1"/>
  <c r="G167" i="1"/>
  <c r="L168" i="1" l="1"/>
  <c r="H168" i="1"/>
  <c r="E168" i="1"/>
  <c r="I168" i="1"/>
  <c r="G168" i="1"/>
  <c r="B168" i="1"/>
  <c r="C169" i="1" s="1"/>
  <c r="F168" i="1"/>
  <c r="K165" i="1" s="1"/>
  <c r="L169" i="1" l="1"/>
  <c r="H169" i="1"/>
  <c r="I169" i="1"/>
  <c r="G169" i="1"/>
  <c r="B169" i="1"/>
  <c r="F169" i="1"/>
  <c r="E169" i="1"/>
  <c r="C170" i="1"/>
  <c r="L170" i="1" l="1"/>
  <c r="H170" i="1"/>
  <c r="D170" i="1"/>
  <c r="G170" i="1"/>
  <c r="B170" i="1"/>
  <c r="K170" i="1"/>
  <c r="F170" i="1"/>
  <c r="C171" i="1"/>
  <c r="J170" i="1"/>
  <c r="E170" i="1"/>
  <c r="I170" i="1"/>
  <c r="L171" i="1" l="1"/>
  <c r="H171" i="1"/>
  <c r="D171" i="1"/>
  <c r="K171" i="1"/>
  <c r="F171" i="1"/>
  <c r="J171" i="1"/>
  <c r="E171" i="1"/>
  <c r="I171" i="1"/>
  <c r="B171" i="1"/>
  <c r="C172" i="1" s="1"/>
  <c r="G171" i="1"/>
  <c r="L172" i="1" l="1"/>
  <c r="H172" i="1"/>
  <c r="C173" i="1"/>
  <c r="E172" i="1"/>
  <c r="I172" i="1"/>
  <c r="G172" i="1"/>
  <c r="K169" i="1" s="1"/>
  <c r="B172" i="1"/>
  <c r="F172" i="1"/>
  <c r="L173" i="1" l="1"/>
  <c r="H173" i="1"/>
  <c r="D173" i="1"/>
  <c r="I173" i="1"/>
  <c r="G173" i="1"/>
  <c r="B173" i="1"/>
  <c r="C174" i="1" s="1"/>
  <c r="K173" i="1"/>
  <c r="F173" i="1"/>
  <c r="J173" i="1"/>
  <c r="E173" i="1"/>
  <c r="L174" i="1" l="1"/>
  <c r="H174" i="1"/>
  <c r="G174" i="1"/>
  <c r="J172" i="1" s="1"/>
  <c r="B174" i="1"/>
  <c r="F174" i="1"/>
  <c r="C175" i="1"/>
  <c r="E174" i="1"/>
  <c r="I174" i="1"/>
  <c r="L175" i="1" l="1"/>
  <c r="H175" i="1"/>
  <c r="D175" i="1"/>
  <c r="K175" i="1"/>
  <c r="F175" i="1"/>
  <c r="C176" i="1"/>
  <c r="J175" i="1"/>
  <c r="E175" i="1"/>
  <c r="I175" i="1"/>
  <c r="B175" i="1"/>
  <c r="G175" i="1"/>
  <c r="L176" i="1" l="1"/>
  <c r="H176" i="1"/>
  <c r="D176" i="1"/>
  <c r="C177" i="1"/>
  <c r="J176" i="1"/>
  <c r="E176" i="1"/>
  <c r="I176" i="1"/>
  <c r="G176" i="1"/>
  <c r="B176" i="1"/>
  <c r="K176" i="1"/>
  <c r="F176" i="1"/>
  <c r="L177" i="1" l="1"/>
  <c r="H177" i="1"/>
  <c r="D177" i="1"/>
  <c r="I177" i="1"/>
  <c r="G177" i="1"/>
  <c r="B177" i="1"/>
  <c r="K177" i="1"/>
  <c r="F177" i="1"/>
  <c r="J177" i="1"/>
  <c r="E177" i="1"/>
  <c r="C178" i="1"/>
  <c r="L178" i="1" l="1"/>
  <c r="H178" i="1"/>
  <c r="D178" i="1"/>
  <c r="G178" i="1"/>
  <c r="B178" i="1"/>
  <c r="K178" i="1"/>
  <c r="F178" i="1"/>
  <c r="C179" i="1"/>
  <c r="J178" i="1"/>
  <c r="E178" i="1"/>
  <c r="I178" i="1"/>
  <c r="L179" i="1" l="1"/>
  <c r="H179" i="1"/>
  <c r="D179" i="1"/>
  <c r="K179" i="1"/>
  <c r="F179" i="1"/>
  <c r="C180" i="1"/>
  <c r="J179" i="1"/>
  <c r="E179" i="1"/>
  <c r="I179" i="1"/>
  <c r="B179" i="1"/>
  <c r="G179" i="1"/>
  <c r="L180" i="1" l="1"/>
  <c r="H180" i="1"/>
  <c r="D180" i="1"/>
  <c r="C181" i="1"/>
  <c r="J180" i="1"/>
  <c r="E180" i="1"/>
  <c r="I180" i="1"/>
  <c r="G180" i="1"/>
  <c r="B180" i="1"/>
  <c r="K180" i="1"/>
  <c r="F180" i="1"/>
  <c r="L181" i="1" l="1"/>
  <c r="H181" i="1"/>
  <c r="D181" i="1"/>
  <c r="I181" i="1"/>
  <c r="G181" i="1"/>
  <c r="B181" i="1"/>
  <c r="C182" i="1" s="1"/>
  <c r="K181" i="1"/>
  <c r="F181" i="1"/>
  <c r="J181" i="1"/>
  <c r="E181" i="1"/>
  <c r="L182" i="1" l="1"/>
  <c r="H182" i="1"/>
  <c r="G182" i="1"/>
  <c r="B182" i="1"/>
  <c r="F182" i="1"/>
  <c r="C183" i="1"/>
  <c r="E182" i="1"/>
  <c r="I182" i="1"/>
  <c r="L183" i="1" l="1"/>
  <c r="H183" i="1"/>
  <c r="D183" i="1"/>
  <c r="K183" i="1"/>
  <c r="F183" i="1"/>
  <c r="C184" i="1"/>
  <c r="J183" i="1"/>
  <c r="E183" i="1"/>
  <c r="I183" i="1"/>
  <c r="G183" i="1"/>
  <c r="B183" i="1"/>
  <c r="L184" i="1" l="1"/>
  <c r="H184" i="1"/>
  <c r="D184" i="1"/>
  <c r="J184" i="1"/>
  <c r="E184" i="1"/>
  <c r="I184" i="1"/>
  <c r="G184" i="1"/>
  <c r="B184" i="1"/>
  <c r="C185" i="1" s="1"/>
  <c r="K184" i="1"/>
  <c r="F184" i="1"/>
  <c r="L185" i="1" l="1"/>
  <c r="H185" i="1"/>
  <c r="C186" i="1"/>
  <c r="I185" i="1"/>
  <c r="G185" i="1"/>
  <c r="B185" i="1"/>
  <c r="F185" i="1"/>
  <c r="E185" i="1"/>
  <c r="L186" i="1" l="1"/>
  <c r="H186" i="1"/>
  <c r="C187" i="1"/>
  <c r="G186" i="1"/>
  <c r="B186" i="1"/>
  <c r="I186" i="1"/>
  <c r="F186" i="1"/>
  <c r="E186" i="1"/>
  <c r="J182" i="1"/>
  <c r="L187" i="1" l="1"/>
  <c r="H187" i="1"/>
  <c r="D187" i="1"/>
  <c r="K187" i="1"/>
  <c r="G187" i="1"/>
  <c r="F187" i="1"/>
  <c r="E187" i="1"/>
  <c r="J187" i="1"/>
  <c r="B187" i="1"/>
  <c r="C188" i="1" s="1"/>
  <c r="I187" i="1"/>
  <c r="L188" i="1" l="1"/>
  <c r="H188" i="1"/>
  <c r="C189" i="1"/>
  <c r="G188" i="1"/>
  <c r="B188" i="1"/>
  <c r="I188" i="1"/>
  <c r="F188" i="1"/>
  <c r="K186" i="1" s="1"/>
  <c r="E188" i="1"/>
  <c r="L189" i="1" l="1"/>
  <c r="H189" i="1"/>
  <c r="D189" i="1"/>
  <c r="C190" i="1"/>
  <c r="K189" i="1"/>
  <c r="G189" i="1"/>
  <c r="F189" i="1"/>
  <c r="E189" i="1"/>
  <c r="J189" i="1"/>
  <c r="B189" i="1"/>
  <c r="I189" i="1"/>
  <c r="L190" i="1" l="1"/>
  <c r="H190" i="1"/>
  <c r="D190" i="1"/>
  <c r="K190" i="1"/>
  <c r="G190" i="1"/>
  <c r="J190" i="1"/>
  <c r="B190" i="1"/>
  <c r="C191" i="1" s="1"/>
  <c r="I190" i="1"/>
  <c r="F190" i="1"/>
  <c r="E190" i="1"/>
  <c r="L191" i="1" l="1"/>
  <c r="H191" i="1"/>
  <c r="C192" i="1"/>
  <c r="G191" i="1"/>
  <c r="F191" i="1"/>
  <c r="K188" i="1" s="1"/>
  <c r="E191" i="1"/>
  <c r="B191" i="1"/>
  <c r="I191" i="1"/>
  <c r="I192" i="1" l="1"/>
  <c r="E192" i="1"/>
  <c r="L192" i="1"/>
  <c r="H192" i="1"/>
  <c r="D192" i="1"/>
  <c r="C193" i="1"/>
  <c r="K192" i="1"/>
  <c r="G192" i="1"/>
  <c r="B192" i="1"/>
  <c r="J192" i="1"/>
  <c r="F192" i="1"/>
  <c r="I193" i="1" l="1"/>
  <c r="E193" i="1"/>
  <c r="L193" i="1"/>
  <c r="H193" i="1"/>
  <c r="D193" i="1"/>
  <c r="C194" i="1"/>
  <c r="K193" i="1"/>
  <c r="G193" i="1"/>
  <c r="J193" i="1"/>
  <c r="F193" i="1"/>
  <c r="B193" i="1"/>
  <c r="I194" i="1" l="1"/>
  <c r="E194" i="1"/>
  <c r="L194" i="1"/>
  <c r="H194" i="1"/>
  <c r="D194" i="1"/>
  <c r="C195" i="1"/>
  <c r="K194" i="1"/>
  <c r="G194" i="1"/>
  <c r="J194" i="1"/>
  <c r="F194" i="1"/>
  <c r="B194" i="1"/>
  <c r="I195" i="1" l="1"/>
  <c r="E195" i="1"/>
  <c r="L195" i="1"/>
  <c r="H195" i="1"/>
  <c r="D195" i="1"/>
  <c r="C196" i="1"/>
  <c r="K195" i="1"/>
  <c r="G195" i="1"/>
  <c r="J195" i="1"/>
  <c r="F195" i="1"/>
  <c r="B195" i="1"/>
  <c r="I196" i="1" l="1"/>
  <c r="E196" i="1"/>
  <c r="L196" i="1"/>
  <c r="H196" i="1"/>
  <c r="D196" i="1"/>
  <c r="C197" i="1"/>
  <c r="K196" i="1"/>
  <c r="G196" i="1"/>
  <c r="J196" i="1"/>
  <c r="F196" i="1"/>
  <c r="B196" i="1"/>
  <c r="I197" i="1" l="1"/>
  <c r="E197" i="1"/>
  <c r="L197" i="1"/>
  <c r="H197" i="1"/>
  <c r="D197" i="1"/>
  <c r="C198" i="1"/>
  <c r="K197" i="1"/>
  <c r="G197" i="1"/>
  <c r="J197" i="1"/>
  <c r="F197" i="1"/>
  <c r="B197" i="1"/>
  <c r="I198" i="1" l="1"/>
  <c r="E198" i="1"/>
  <c r="L198" i="1"/>
  <c r="H198" i="1"/>
  <c r="D198" i="1"/>
  <c r="K198" i="1"/>
  <c r="G198" i="1"/>
  <c r="J198" i="1"/>
  <c r="F198" i="1"/>
  <c r="B198" i="1"/>
  <c r="C199" i="1" s="1"/>
  <c r="L199" i="1" l="1"/>
  <c r="H199" i="1"/>
  <c r="E199" i="1"/>
  <c r="I199" i="1"/>
  <c r="G199" i="1"/>
  <c r="F199" i="1"/>
  <c r="B199" i="1"/>
  <c r="C200" i="1" s="1"/>
  <c r="F200" i="1" l="1"/>
  <c r="B200" i="1"/>
  <c r="L200" i="1"/>
  <c r="H200" i="1"/>
  <c r="C201" i="1"/>
  <c r="G200" i="1"/>
  <c r="E200" i="1"/>
  <c r="I200" i="1"/>
  <c r="J201" i="1" l="1"/>
  <c r="F201" i="1"/>
  <c r="B201" i="1"/>
  <c r="L201" i="1"/>
  <c r="H201" i="1"/>
  <c r="D201" i="1"/>
  <c r="K201" i="1"/>
  <c r="I201" i="1"/>
  <c r="C202" i="1"/>
  <c r="G201" i="1"/>
  <c r="E201" i="1"/>
  <c r="J202" i="1" l="1"/>
  <c r="F202" i="1"/>
  <c r="B202" i="1"/>
  <c r="L202" i="1"/>
  <c r="H202" i="1"/>
  <c r="D202" i="1"/>
  <c r="C203" i="1"/>
  <c r="G202" i="1"/>
  <c r="E202" i="1"/>
  <c r="K202" i="1"/>
  <c r="I202" i="1"/>
  <c r="J203" i="1" l="1"/>
  <c r="F203" i="1"/>
  <c r="B203" i="1"/>
  <c r="L203" i="1"/>
  <c r="H203" i="1"/>
  <c r="D203" i="1"/>
  <c r="K203" i="1"/>
  <c r="I203" i="1"/>
  <c r="C204" i="1"/>
  <c r="G203" i="1"/>
  <c r="E203" i="1"/>
  <c r="J204" i="1" l="1"/>
  <c r="F204" i="1"/>
  <c r="B204" i="1"/>
  <c r="L204" i="1"/>
  <c r="H204" i="1"/>
  <c r="D204" i="1"/>
  <c r="C205" i="1"/>
  <c r="G204" i="1"/>
  <c r="E204" i="1"/>
  <c r="K204" i="1"/>
  <c r="I204" i="1"/>
  <c r="J205" i="1" l="1"/>
  <c r="F205" i="1"/>
  <c r="B205" i="1"/>
  <c r="L205" i="1"/>
  <c r="H205" i="1"/>
  <c r="D205" i="1"/>
  <c r="K205" i="1"/>
  <c r="I205" i="1"/>
  <c r="C206" i="1"/>
  <c r="G205" i="1"/>
  <c r="E205" i="1"/>
  <c r="J206" i="1" l="1"/>
  <c r="F206" i="1"/>
  <c r="B206" i="1"/>
  <c r="L206" i="1"/>
  <c r="H206" i="1"/>
  <c r="D206" i="1"/>
  <c r="C207" i="1"/>
  <c r="G206" i="1"/>
  <c r="E206" i="1"/>
  <c r="K206" i="1"/>
  <c r="I206" i="1"/>
  <c r="J207" i="1" l="1"/>
  <c r="F207" i="1"/>
  <c r="B207" i="1"/>
  <c r="L207" i="1"/>
  <c r="H207" i="1"/>
  <c r="D207" i="1"/>
  <c r="K207" i="1"/>
  <c r="I207" i="1"/>
  <c r="C208" i="1"/>
  <c r="G207" i="1"/>
  <c r="E207" i="1"/>
  <c r="J208" i="1" l="1"/>
  <c r="F208" i="1"/>
  <c r="B208" i="1"/>
  <c r="L208" i="1"/>
  <c r="H208" i="1"/>
  <c r="D208" i="1"/>
  <c r="C209" i="1"/>
  <c r="G208" i="1"/>
  <c r="E208" i="1"/>
  <c r="K208" i="1"/>
  <c r="I208" i="1"/>
  <c r="F209" i="1" l="1"/>
  <c r="B209" i="1"/>
  <c r="L209" i="1"/>
  <c r="H209" i="1"/>
  <c r="I209" i="1"/>
  <c r="C210" i="1"/>
  <c r="G209" i="1"/>
  <c r="E209" i="1"/>
  <c r="J210" i="1" l="1"/>
  <c r="F210" i="1"/>
  <c r="B210" i="1"/>
  <c r="L210" i="1"/>
  <c r="H210" i="1"/>
  <c r="D210" i="1"/>
  <c r="C211" i="1"/>
  <c r="G210" i="1"/>
  <c r="E210" i="1"/>
  <c r="K210" i="1"/>
  <c r="I210" i="1"/>
  <c r="J211" i="1" l="1"/>
  <c r="F211" i="1"/>
  <c r="B211" i="1"/>
  <c r="L211" i="1"/>
  <c r="H211" i="1"/>
  <c r="D211" i="1"/>
  <c r="K211" i="1"/>
  <c r="I211" i="1"/>
  <c r="C212" i="1"/>
  <c r="G211" i="1"/>
  <c r="E211" i="1"/>
  <c r="J212" i="1" l="1"/>
  <c r="F212" i="1"/>
  <c r="B212" i="1"/>
  <c r="L212" i="1"/>
  <c r="H212" i="1"/>
  <c r="D212" i="1"/>
  <c r="C213" i="1"/>
  <c r="G212" i="1"/>
  <c r="E212" i="1"/>
  <c r="K212" i="1"/>
  <c r="I212" i="1"/>
  <c r="J213" i="1" l="1"/>
  <c r="F213" i="1"/>
  <c r="B213" i="1"/>
  <c r="L213" i="1"/>
  <c r="H213" i="1"/>
  <c r="D213" i="1"/>
  <c r="K213" i="1"/>
  <c r="I213" i="1"/>
  <c r="C214" i="1"/>
  <c r="G213" i="1"/>
  <c r="E213" i="1"/>
  <c r="J214" i="1" l="1"/>
  <c r="F214" i="1"/>
  <c r="B214" i="1"/>
  <c r="L214" i="1"/>
  <c r="H214" i="1"/>
  <c r="D214" i="1"/>
  <c r="C215" i="1"/>
  <c r="G214" i="1"/>
  <c r="E214" i="1"/>
  <c r="K214" i="1"/>
  <c r="I214" i="1"/>
  <c r="J215" i="1" l="1"/>
  <c r="F215" i="1"/>
  <c r="B215" i="1"/>
  <c r="L215" i="1"/>
  <c r="H215" i="1"/>
  <c r="D215" i="1"/>
  <c r="K215" i="1"/>
  <c r="I215" i="1"/>
  <c r="C216" i="1"/>
  <c r="G215" i="1"/>
  <c r="E215" i="1"/>
  <c r="J216" i="1" l="1"/>
  <c r="F216" i="1"/>
  <c r="B216" i="1"/>
  <c r="L216" i="1"/>
  <c r="H216" i="1"/>
  <c r="D216" i="1"/>
  <c r="C217" i="1"/>
  <c r="G216" i="1"/>
  <c r="E216" i="1"/>
  <c r="K216" i="1"/>
  <c r="I216" i="1"/>
  <c r="J217" i="1" l="1"/>
  <c r="F217" i="1"/>
  <c r="B217" i="1"/>
  <c r="C218" i="1" s="1"/>
  <c r="L217" i="1"/>
  <c r="H217" i="1"/>
  <c r="D217" i="1"/>
  <c r="K217" i="1"/>
  <c r="I217" i="1"/>
  <c r="G217" i="1"/>
  <c r="E217" i="1"/>
  <c r="F218" i="1" l="1"/>
  <c r="B218" i="1"/>
  <c r="L218" i="1"/>
  <c r="H218" i="1"/>
  <c r="C219" i="1"/>
  <c r="G218" i="1"/>
  <c r="E218" i="1"/>
  <c r="I218" i="1"/>
  <c r="J219" i="1" l="1"/>
  <c r="F219" i="1"/>
  <c r="B219" i="1"/>
  <c r="C220" i="1" s="1"/>
  <c r="L219" i="1"/>
  <c r="H219" i="1"/>
  <c r="D219" i="1"/>
  <c r="K219" i="1"/>
  <c r="I219" i="1"/>
  <c r="G219" i="1"/>
  <c r="E219" i="1"/>
  <c r="F220" i="1" l="1"/>
  <c r="B220" i="1"/>
  <c r="C221" i="1" s="1"/>
  <c r="L220" i="1"/>
  <c r="H220" i="1"/>
  <c r="G220" i="1"/>
  <c r="J218" i="1" s="1"/>
  <c r="E220" i="1"/>
  <c r="I220" i="1"/>
  <c r="F221" i="1" l="1"/>
  <c r="B221" i="1"/>
  <c r="L221" i="1"/>
  <c r="H221" i="1"/>
  <c r="I221" i="1"/>
  <c r="C222" i="1"/>
  <c r="G221" i="1"/>
  <c r="E221" i="1"/>
  <c r="J222" i="1" l="1"/>
  <c r="F222" i="1"/>
  <c r="B222" i="1"/>
  <c r="L222" i="1"/>
  <c r="H222" i="1"/>
  <c r="D222" i="1"/>
  <c r="C223" i="1"/>
  <c r="G222" i="1"/>
  <c r="E222" i="1"/>
  <c r="K222" i="1"/>
  <c r="I222" i="1"/>
  <c r="J223" i="1" l="1"/>
  <c r="F223" i="1"/>
  <c r="B223" i="1"/>
  <c r="L223" i="1"/>
  <c r="H223" i="1"/>
  <c r="D223" i="1"/>
  <c r="K223" i="1"/>
  <c r="I223" i="1"/>
  <c r="C224" i="1"/>
  <c r="G223" i="1"/>
  <c r="E223" i="1"/>
  <c r="J224" i="1" l="1"/>
  <c r="F224" i="1"/>
  <c r="B224" i="1"/>
  <c r="L224" i="1"/>
  <c r="H224" i="1"/>
  <c r="D224" i="1"/>
  <c r="C225" i="1"/>
  <c r="G224" i="1"/>
  <c r="E224" i="1"/>
  <c r="K224" i="1"/>
  <c r="I224" i="1"/>
  <c r="J225" i="1" l="1"/>
  <c r="F225" i="1"/>
  <c r="B225" i="1"/>
  <c r="L225" i="1"/>
  <c r="H225" i="1"/>
  <c r="D225" i="1"/>
  <c r="K225" i="1"/>
  <c r="I225" i="1"/>
  <c r="C226" i="1"/>
  <c r="G225" i="1"/>
  <c r="E225" i="1"/>
  <c r="J226" i="1" l="1"/>
  <c r="F226" i="1"/>
  <c r="B226" i="1"/>
  <c r="L226" i="1"/>
  <c r="H226" i="1"/>
  <c r="D226" i="1"/>
  <c r="C227" i="1"/>
  <c r="G226" i="1"/>
  <c r="E226" i="1"/>
  <c r="K226" i="1"/>
  <c r="I226" i="1"/>
  <c r="F227" i="1" l="1"/>
  <c r="B227" i="1"/>
  <c r="L227" i="1"/>
  <c r="H227" i="1"/>
  <c r="I227" i="1"/>
  <c r="C228" i="1"/>
  <c r="G227" i="1"/>
  <c r="E227" i="1"/>
  <c r="J228" i="1" l="1"/>
  <c r="F228" i="1"/>
  <c r="B228" i="1"/>
  <c r="L228" i="1"/>
  <c r="H228" i="1"/>
  <c r="D228" i="1"/>
  <c r="C229" i="1"/>
  <c r="G228" i="1"/>
  <c r="E228" i="1"/>
  <c r="K228" i="1"/>
  <c r="I228" i="1"/>
  <c r="J229" i="1" l="1"/>
  <c r="F229" i="1"/>
  <c r="B229" i="1"/>
  <c r="L229" i="1"/>
  <c r="H229" i="1"/>
  <c r="D229" i="1"/>
  <c r="K229" i="1"/>
  <c r="I229" i="1"/>
  <c r="C230" i="1"/>
  <c r="G229" i="1"/>
  <c r="E229" i="1"/>
  <c r="J230" i="1" l="1"/>
  <c r="F230" i="1"/>
  <c r="B230" i="1"/>
  <c r="L230" i="1"/>
  <c r="H230" i="1"/>
  <c r="D230" i="1"/>
  <c r="C231" i="1"/>
  <c r="G230" i="1"/>
  <c r="E230" i="1"/>
  <c r="K230" i="1"/>
  <c r="I230" i="1"/>
  <c r="J231" i="1" l="1"/>
  <c r="F231" i="1"/>
  <c r="B231" i="1"/>
  <c r="L231" i="1"/>
  <c r="H231" i="1"/>
  <c r="D231" i="1"/>
  <c r="K231" i="1"/>
  <c r="I231" i="1"/>
  <c r="C232" i="1"/>
  <c r="G231" i="1"/>
  <c r="E231" i="1"/>
  <c r="J232" i="1" l="1"/>
  <c r="F232" i="1"/>
  <c r="B232" i="1"/>
  <c r="L232" i="1"/>
  <c r="H232" i="1"/>
  <c r="D232" i="1"/>
  <c r="C233" i="1"/>
  <c r="G232" i="1"/>
  <c r="E232" i="1"/>
  <c r="K232" i="1"/>
  <c r="I232" i="1"/>
  <c r="F233" i="1" l="1"/>
  <c r="B233" i="1"/>
  <c r="L233" i="1"/>
  <c r="H233" i="1"/>
  <c r="I233" i="1"/>
  <c r="C234" i="1"/>
  <c r="G233" i="1"/>
  <c r="E233" i="1"/>
  <c r="J234" i="1" l="1"/>
  <c r="F234" i="1"/>
  <c r="B234" i="1"/>
  <c r="L234" i="1"/>
  <c r="H234" i="1"/>
  <c r="D234" i="1"/>
  <c r="C235" i="1"/>
  <c r="G234" i="1"/>
  <c r="E234" i="1"/>
  <c r="K234" i="1"/>
  <c r="I234" i="1"/>
  <c r="J235" i="1" l="1"/>
  <c r="F235" i="1"/>
  <c r="B235" i="1"/>
  <c r="L235" i="1"/>
  <c r="H235" i="1"/>
  <c r="D235" i="1"/>
  <c r="K235" i="1"/>
  <c r="I235" i="1"/>
  <c r="C236" i="1"/>
  <c r="G235" i="1"/>
  <c r="E235" i="1"/>
  <c r="J236" i="1" l="1"/>
  <c r="F236" i="1"/>
  <c r="B236" i="1"/>
  <c r="L236" i="1"/>
  <c r="H236" i="1"/>
  <c r="D236" i="1"/>
  <c r="C237" i="1"/>
  <c r="G236" i="1"/>
  <c r="E236" i="1"/>
  <c r="K236" i="1"/>
  <c r="I236" i="1"/>
  <c r="J237" i="1" l="1"/>
  <c r="F237" i="1"/>
  <c r="B237" i="1"/>
  <c r="L237" i="1"/>
  <c r="H237" i="1"/>
  <c r="D237" i="1"/>
  <c r="K237" i="1"/>
  <c r="I237" i="1"/>
  <c r="C238" i="1"/>
  <c r="G237" i="1"/>
  <c r="E237" i="1"/>
  <c r="J238" i="1" l="1"/>
  <c r="F238" i="1"/>
  <c r="B238" i="1"/>
  <c r="I238" i="1"/>
  <c r="E238" i="1"/>
  <c r="L238" i="1"/>
  <c r="H238" i="1"/>
  <c r="D238" i="1"/>
  <c r="K238" i="1"/>
  <c r="G238" i="1"/>
  <c r="C239" i="1"/>
  <c r="F239" i="1" l="1"/>
  <c r="B239" i="1"/>
  <c r="I239" i="1"/>
  <c r="E239" i="1"/>
  <c r="L239" i="1"/>
  <c r="H239" i="1"/>
  <c r="G239" i="1"/>
  <c r="C240" i="1"/>
  <c r="J240" i="1" l="1"/>
  <c r="F240" i="1"/>
  <c r="B240" i="1"/>
  <c r="I240" i="1"/>
  <c r="E240" i="1"/>
  <c r="L240" i="1"/>
  <c r="H240" i="1"/>
  <c r="D240" i="1"/>
  <c r="K240" i="1"/>
  <c r="G240" i="1"/>
  <c r="C241" i="1"/>
  <c r="J241" i="1" l="1"/>
  <c r="F241" i="1"/>
  <c r="L241" i="1"/>
  <c r="G241" i="1"/>
  <c r="B241" i="1"/>
  <c r="C242" i="1" s="1"/>
  <c r="K241" i="1"/>
  <c r="E241" i="1"/>
  <c r="I241" i="1"/>
  <c r="D241" i="1"/>
  <c r="H241" i="1"/>
  <c r="F242" i="1" l="1"/>
  <c r="B242" i="1"/>
  <c r="E242" i="1"/>
  <c r="C243" i="1"/>
  <c r="I242" i="1"/>
  <c r="H242" i="1"/>
  <c r="L242" i="1"/>
  <c r="G242" i="1"/>
  <c r="J239" i="1" s="1"/>
  <c r="J243" i="1" l="1"/>
  <c r="F243" i="1"/>
  <c r="B243" i="1"/>
  <c r="C244" i="1"/>
  <c r="I243" i="1"/>
  <c r="D243" i="1"/>
  <c r="H243" i="1"/>
  <c r="L243" i="1"/>
  <c r="G243" i="1"/>
  <c r="E243" i="1"/>
  <c r="K243" i="1"/>
  <c r="J244" i="1" l="1"/>
  <c r="F244" i="1"/>
  <c r="B244" i="1"/>
  <c r="H244" i="1"/>
  <c r="L244" i="1"/>
  <c r="G244" i="1"/>
  <c r="K244" i="1"/>
  <c r="E244" i="1"/>
  <c r="I244" i="1"/>
  <c r="D244" i="1"/>
  <c r="C245" i="1"/>
  <c r="J245" i="1" l="1"/>
  <c r="F245" i="1"/>
  <c r="B245" i="1"/>
  <c r="L245" i="1"/>
  <c r="G245" i="1"/>
  <c r="K245" i="1"/>
  <c r="E245" i="1"/>
  <c r="C246" i="1"/>
  <c r="I245" i="1"/>
  <c r="D245" i="1"/>
  <c r="H245" i="1"/>
  <c r="J246" i="1" l="1"/>
  <c r="F246" i="1"/>
  <c r="B246" i="1"/>
  <c r="K246" i="1"/>
  <c r="E246" i="1"/>
  <c r="C247" i="1"/>
  <c r="I246" i="1"/>
  <c r="D246" i="1"/>
  <c r="H246" i="1"/>
  <c r="L246" i="1"/>
  <c r="G246" i="1"/>
  <c r="J247" i="1" l="1"/>
  <c r="F247" i="1"/>
  <c r="B247" i="1"/>
  <c r="C248" i="1"/>
  <c r="I247" i="1"/>
  <c r="D247" i="1"/>
  <c r="H247" i="1"/>
  <c r="L247" i="1"/>
  <c r="G247" i="1"/>
  <c r="E247" i="1"/>
  <c r="K247" i="1"/>
  <c r="J248" i="1" l="1"/>
  <c r="F248" i="1"/>
  <c r="B248" i="1"/>
  <c r="H248" i="1"/>
  <c r="L248" i="1"/>
  <c r="G248" i="1"/>
  <c r="K248" i="1"/>
  <c r="E248" i="1"/>
  <c r="I248" i="1"/>
  <c r="D248" i="1"/>
  <c r="C249" i="1"/>
  <c r="J249" i="1" l="1"/>
  <c r="F249" i="1"/>
  <c r="B249" i="1"/>
  <c r="L249" i="1"/>
  <c r="G249" i="1"/>
  <c r="K249" i="1"/>
  <c r="E249" i="1"/>
  <c r="C250" i="1"/>
  <c r="I249" i="1"/>
  <c r="D249" i="1"/>
  <c r="H249" i="1"/>
  <c r="J250" i="1" l="1"/>
  <c r="F250" i="1"/>
  <c r="B250" i="1"/>
  <c r="K250" i="1"/>
  <c r="E250" i="1"/>
  <c r="C251" i="1"/>
  <c r="I250" i="1"/>
  <c r="D250" i="1"/>
  <c r="H250" i="1"/>
  <c r="L250" i="1"/>
  <c r="G250" i="1"/>
  <c r="J251" i="1" l="1"/>
  <c r="F251" i="1"/>
  <c r="B251" i="1"/>
  <c r="C252" i="1"/>
  <c r="I251" i="1"/>
  <c r="D251" i="1"/>
  <c r="H251" i="1"/>
  <c r="L251" i="1"/>
  <c r="G251" i="1"/>
  <c r="E251" i="1"/>
  <c r="K251" i="1"/>
  <c r="J252" i="1" l="1"/>
  <c r="F252" i="1"/>
  <c r="B252" i="1"/>
  <c r="H252" i="1"/>
  <c r="L252" i="1"/>
  <c r="G252" i="1"/>
  <c r="K252" i="1"/>
  <c r="E252" i="1"/>
  <c r="I252" i="1"/>
  <c r="D252" i="1"/>
  <c r="C253" i="1"/>
  <c r="J253" i="1" l="1"/>
  <c r="F253" i="1"/>
  <c r="B253" i="1"/>
  <c r="L253" i="1"/>
  <c r="G253" i="1"/>
  <c r="K253" i="1"/>
  <c r="E253" i="1"/>
  <c r="C254" i="1"/>
  <c r="I253" i="1"/>
  <c r="D253" i="1"/>
  <c r="H253" i="1"/>
  <c r="J254" i="1" l="1"/>
  <c r="F254" i="1"/>
  <c r="B254" i="1"/>
  <c r="K254" i="1"/>
  <c r="E254" i="1"/>
  <c r="C255" i="1"/>
  <c r="I254" i="1"/>
  <c r="D254" i="1"/>
  <c r="H254" i="1"/>
  <c r="L254" i="1"/>
  <c r="G254" i="1"/>
  <c r="J255" i="1" l="1"/>
  <c r="F255" i="1"/>
  <c r="B255" i="1"/>
  <c r="C256" i="1"/>
  <c r="I255" i="1"/>
  <c r="D255" i="1"/>
  <c r="H255" i="1"/>
  <c r="L255" i="1"/>
  <c r="G255" i="1"/>
  <c r="E255" i="1"/>
  <c r="K255" i="1"/>
  <c r="J256" i="1" l="1"/>
  <c r="F256" i="1"/>
  <c r="B256" i="1"/>
  <c r="L256" i="1"/>
  <c r="H256" i="1"/>
  <c r="D256" i="1"/>
  <c r="K256" i="1"/>
  <c r="I256" i="1"/>
  <c r="C257" i="1"/>
  <c r="G256" i="1"/>
  <c r="E256" i="1"/>
  <c r="J257" i="1" l="1"/>
  <c r="F257" i="1"/>
  <c r="B257" i="1"/>
  <c r="L257" i="1"/>
  <c r="H257" i="1"/>
  <c r="D257" i="1"/>
  <c r="C258" i="1"/>
  <c r="G257" i="1"/>
  <c r="E257" i="1"/>
  <c r="K257" i="1"/>
  <c r="I257" i="1"/>
  <c r="J258" i="1" l="1"/>
  <c r="F258" i="1"/>
  <c r="B258" i="1"/>
  <c r="L258" i="1"/>
  <c r="H258" i="1"/>
  <c r="D258" i="1"/>
  <c r="K258" i="1"/>
  <c r="I258" i="1"/>
  <c r="C259" i="1"/>
  <c r="G258" i="1"/>
  <c r="E258" i="1"/>
  <c r="J259" i="1" l="1"/>
  <c r="F259" i="1"/>
  <c r="B259" i="1"/>
  <c r="L259" i="1"/>
  <c r="H259" i="1"/>
  <c r="D259" i="1"/>
  <c r="C260" i="1"/>
  <c r="G259" i="1"/>
  <c r="E259" i="1"/>
  <c r="K259" i="1"/>
  <c r="I259" i="1"/>
  <c r="J260" i="1" l="1"/>
  <c r="F260" i="1"/>
  <c r="B260" i="1"/>
  <c r="L260" i="1"/>
  <c r="H260" i="1"/>
  <c r="D260" i="1"/>
  <c r="K260" i="1"/>
  <c r="I260" i="1"/>
  <c r="C261" i="1"/>
  <c r="G260" i="1"/>
  <c r="E260" i="1"/>
  <c r="J261" i="1" l="1"/>
  <c r="F261" i="1"/>
  <c r="B261" i="1"/>
  <c r="L261" i="1"/>
  <c r="H261" i="1"/>
  <c r="D261" i="1"/>
  <c r="C262" i="1"/>
  <c r="G261" i="1"/>
  <c r="E261" i="1"/>
  <c r="K261" i="1"/>
  <c r="I261" i="1"/>
  <c r="J262" i="1" l="1"/>
  <c r="F262" i="1"/>
  <c r="B262" i="1"/>
  <c r="L262" i="1"/>
  <c r="H262" i="1"/>
  <c r="D262" i="1"/>
  <c r="C263" i="1"/>
  <c r="K262" i="1"/>
  <c r="G262" i="1"/>
  <c r="I262" i="1"/>
  <c r="E262" i="1"/>
  <c r="J263" i="1" l="1"/>
  <c r="F263" i="1"/>
  <c r="B263" i="1"/>
  <c r="L263" i="1"/>
  <c r="H263" i="1"/>
  <c r="D263" i="1"/>
  <c r="C264" i="1"/>
  <c r="K263" i="1"/>
  <c r="G263" i="1"/>
  <c r="E263" i="1"/>
  <c r="I263" i="1"/>
  <c r="J264" i="1" l="1"/>
  <c r="F264" i="1"/>
  <c r="B264" i="1"/>
  <c r="L264" i="1"/>
  <c r="H264" i="1"/>
  <c r="D264" i="1"/>
  <c r="C265" i="1"/>
  <c r="K264" i="1"/>
  <c r="G264" i="1"/>
  <c r="I264" i="1"/>
  <c r="E264" i="1"/>
  <c r="J265" i="1" l="1"/>
  <c r="F265" i="1"/>
  <c r="B265" i="1"/>
  <c r="L265" i="1"/>
  <c r="H265" i="1"/>
  <c r="D265" i="1"/>
  <c r="C266" i="1"/>
  <c r="K265" i="1"/>
  <c r="G265" i="1"/>
  <c r="I265" i="1"/>
  <c r="E265" i="1"/>
  <c r="J266" i="1" l="1"/>
  <c r="F266" i="1"/>
  <c r="B266" i="1"/>
  <c r="L266" i="1"/>
  <c r="H266" i="1"/>
  <c r="D266" i="1"/>
  <c r="C267" i="1"/>
  <c r="K266" i="1"/>
  <c r="G266" i="1"/>
  <c r="I266" i="1"/>
  <c r="E266" i="1"/>
  <c r="J267" i="1" l="1"/>
  <c r="F267" i="1"/>
  <c r="B267" i="1"/>
  <c r="L267" i="1"/>
  <c r="H267" i="1"/>
  <c r="D267" i="1"/>
  <c r="C268" i="1"/>
  <c r="K267" i="1"/>
  <c r="G267" i="1"/>
  <c r="E267" i="1"/>
  <c r="I267" i="1"/>
  <c r="J268" i="1" l="1"/>
  <c r="F268" i="1"/>
  <c r="B268" i="1"/>
  <c r="L268" i="1"/>
  <c r="H268" i="1"/>
  <c r="D268" i="1"/>
  <c r="C269" i="1"/>
  <c r="K268" i="1"/>
  <c r="G268" i="1"/>
  <c r="I268" i="1"/>
  <c r="E268" i="1"/>
  <c r="J269" i="1" l="1"/>
  <c r="F269" i="1"/>
  <c r="B269" i="1"/>
  <c r="L269" i="1"/>
  <c r="H269" i="1"/>
  <c r="D269" i="1"/>
  <c r="C270" i="1"/>
  <c r="K269" i="1"/>
  <c r="G269" i="1"/>
  <c r="I269" i="1"/>
  <c r="E269" i="1"/>
  <c r="J270" i="1" l="1"/>
  <c r="F270" i="1"/>
  <c r="B270" i="1"/>
  <c r="L270" i="1"/>
  <c r="H270" i="1"/>
  <c r="D270" i="1"/>
  <c r="C271" i="1"/>
  <c r="K270" i="1"/>
  <c r="G270" i="1"/>
  <c r="I270" i="1"/>
  <c r="E270" i="1"/>
  <c r="J271" i="1" l="1"/>
  <c r="F271" i="1"/>
  <c r="B271" i="1"/>
  <c r="C272" i="1" s="1"/>
  <c r="L271" i="1"/>
  <c r="H271" i="1"/>
  <c r="D271" i="1"/>
  <c r="K271" i="1"/>
  <c r="G271" i="1"/>
  <c r="E271" i="1"/>
  <c r="I271" i="1"/>
  <c r="F272" i="1" l="1"/>
  <c r="B272" i="1"/>
  <c r="I272" i="1"/>
  <c r="E272" i="1"/>
  <c r="L272" i="1"/>
  <c r="H272" i="1"/>
  <c r="C273" i="1"/>
  <c r="G272" i="1"/>
  <c r="J273" i="1" l="1"/>
  <c r="F273" i="1"/>
  <c r="B273" i="1"/>
  <c r="I273" i="1"/>
  <c r="E273" i="1"/>
  <c r="L273" i="1"/>
  <c r="H273" i="1"/>
  <c r="D273" i="1"/>
  <c r="C274" i="1"/>
  <c r="K273" i="1"/>
  <c r="G273" i="1"/>
  <c r="J274" i="1" l="1"/>
  <c r="F274" i="1"/>
  <c r="B274" i="1"/>
  <c r="C275" i="1" s="1"/>
  <c r="I274" i="1"/>
  <c r="E274" i="1"/>
  <c r="L274" i="1"/>
  <c r="H274" i="1"/>
  <c r="D274" i="1"/>
  <c r="K274" i="1"/>
  <c r="G274" i="1"/>
  <c r="F275" i="1" l="1"/>
  <c r="B275" i="1"/>
  <c r="C276" i="1" s="1"/>
  <c r="I275" i="1"/>
  <c r="E275" i="1"/>
  <c r="L275" i="1"/>
  <c r="H275" i="1"/>
  <c r="G275" i="1"/>
  <c r="K272" i="1"/>
  <c r="F276" i="1" l="1"/>
  <c r="B276" i="1"/>
  <c r="I276" i="1"/>
  <c r="E276" i="1"/>
  <c r="L276" i="1"/>
  <c r="H276" i="1"/>
  <c r="C277" i="1"/>
  <c r="G276" i="1"/>
  <c r="J277" i="1" l="1"/>
  <c r="F277" i="1"/>
  <c r="B277" i="1"/>
  <c r="C278" i="1" s="1"/>
  <c r="I277" i="1"/>
  <c r="E277" i="1"/>
  <c r="L277" i="1"/>
  <c r="H277" i="1"/>
  <c r="D277" i="1"/>
  <c r="K277" i="1"/>
  <c r="G277" i="1"/>
  <c r="F278" i="1" l="1"/>
  <c r="K275" i="1" s="1"/>
  <c r="B278" i="1"/>
  <c r="I278" i="1"/>
  <c r="E278" i="1"/>
  <c r="L278" i="1"/>
  <c r="H278" i="1"/>
  <c r="C279" i="1"/>
  <c r="G278" i="1"/>
  <c r="J276" i="1" s="1"/>
  <c r="J279" i="1" l="1"/>
  <c r="F279" i="1"/>
  <c r="B279" i="1"/>
  <c r="C280" i="1" s="1"/>
  <c r="I279" i="1"/>
  <c r="E279" i="1"/>
  <c r="L279" i="1"/>
  <c r="H279" i="1"/>
  <c r="D279" i="1"/>
  <c r="K279" i="1"/>
  <c r="G279" i="1"/>
  <c r="C281" i="1" l="1"/>
  <c r="F280" i="1"/>
  <c r="K278" i="1" s="1"/>
  <c r="B280" i="1"/>
  <c r="I280" i="1"/>
  <c r="E280" i="1"/>
  <c r="L280" i="1"/>
  <c r="H280" i="1"/>
  <c r="G280" i="1"/>
  <c r="J281" i="1" l="1"/>
  <c r="F281" i="1"/>
  <c r="B281" i="1"/>
  <c r="H281" i="1"/>
  <c r="L281" i="1"/>
  <c r="G281" i="1"/>
  <c r="K281" i="1"/>
  <c r="E281" i="1"/>
  <c r="C282" i="1"/>
  <c r="I281" i="1"/>
  <c r="D281" i="1"/>
  <c r="C283" i="1" l="1"/>
  <c r="K282" i="1"/>
  <c r="J282" i="1"/>
  <c r="F282" i="1"/>
  <c r="B282" i="1"/>
  <c r="G282" i="1"/>
  <c r="L282" i="1"/>
  <c r="E282" i="1"/>
  <c r="I282" i="1"/>
  <c r="D282" i="1"/>
  <c r="H282" i="1"/>
  <c r="K283" i="1" l="1"/>
  <c r="G283" i="1"/>
  <c r="J283" i="1"/>
  <c r="F283" i="1"/>
  <c r="B283" i="1"/>
  <c r="C284" i="1" s="1"/>
  <c r="I283" i="1"/>
  <c r="H283" i="1"/>
  <c r="E283" i="1"/>
  <c r="L283" i="1"/>
  <c r="D283" i="1"/>
  <c r="C285" i="1" l="1"/>
  <c r="G284" i="1"/>
  <c r="F284" i="1"/>
  <c r="K280" i="1" s="1"/>
  <c r="B284" i="1"/>
  <c r="E284" i="1"/>
  <c r="L284" i="1"/>
  <c r="I284" i="1"/>
  <c r="H284" i="1"/>
  <c r="C286" i="1" l="1"/>
  <c r="K285" i="1"/>
  <c r="G285" i="1"/>
  <c r="J285" i="1"/>
  <c r="F285" i="1"/>
  <c r="B285" i="1"/>
  <c r="I285" i="1"/>
  <c r="H285" i="1"/>
  <c r="E285" i="1"/>
  <c r="L285" i="1"/>
  <c r="D285" i="1"/>
  <c r="C287" i="1" l="1"/>
  <c r="K286" i="1"/>
  <c r="G286" i="1"/>
  <c r="J286" i="1"/>
  <c r="F286" i="1"/>
  <c r="B286" i="1"/>
  <c r="E286" i="1"/>
  <c r="L286" i="1"/>
  <c r="D286" i="1"/>
  <c r="I286" i="1"/>
  <c r="H286" i="1"/>
  <c r="L287" i="1" l="1"/>
  <c r="H287" i="1"/>
  <c r="D287" i="1"/>
  <c r="I287" i="1"/>
  <c r="G287" i="1"/>
  <c r="B287" i="1"/>
  <c r="C288" i="1" s="1"/>
  <c r="K287" i="1"/>
  <c r="J287" i="1"/>
  <c r="F287" i="1"/>
  <c r="E287" i="1"/>
  <c r="L288" i="1" l="1"/>
  <c r="H288" i="1"/>
  <c r="G288" i="1"/>
  <c r="B288" i="1"/>
  <c r="F288" i="1"/>
  <c r="K284" i="1" s="1"/>
  <c r="C289" i="1"/>
  <c r="I288" i="1"/>
  <c r="E288" i="1"/>
  <c r="L289" i="1" l="1"/>
  <c r="H289" i="1"/>
  <c r="D289" i="1"/>
  <c r="K289" i="1"/>
  <c r="F289" i="1"/>
  <c r="C290" i="1"/>
  <c r="J289" i="1"/>
  <c r="E289" i="1"/>
  <c r="B289" i="1"/>
  <c r="I289" i="1"/>
  <c r="G289" i="1"/>
  <c r="L290" i="1" l="1"/>
  <c r="H290" i="1"/>
  <c r="D290" i="1"/>
  <c r="J290" i="1"/>
  <c r="E290" i="1"/>
  <c r="I290" i="1"/>
  <c r="B290" i="1"/>
  <c r="C291" i="1" s="1"/>
  <c r="K290" i="1"/>
  <c r="G290" i="1"/>
  <c r="F290" i="1"/>
  <c r="L291" i="1" l="1"/>
  <c r="H291" i="1"/>
  <c r="I291" i="1"/>
  <c r="G291" i="1"/>
  <c r="B291" i="1"/>
  <c r="C292" i="1"/>
  <c r="F291" i="1"/>
  <c r="E291" i="1"/>
  <c r="L292" i="1" l="1"/>
  <c r="H292" i="1"/>
  <c r="D292" i="1"/>
  <c r="G292" i="1"/>
  <c r="B292" i="1"/>
  <c r="K292" i="1"/>
  <c r="F292" i="1"/>
  <c r="C293" i="1"/>
  <c r="I292" i="1"/>
  <c r="E292" i="1"/>
  <c r="J292" i="1"/>
  <c r="K288" i="1"/>
  <c r="L293" i="1" l="1"/>
  <c r="H293" i="1"/>
  <c r="D293" i="1"/>
  <c r="K293" i="1"/>
  <c r="F293" i="1"/>
  <c r="C294" i="1"/>
  <c r="J293" i="1"/>
  <c r="E293" i="1"/>
  <c r="B293" i="1"/>
  <c r="I293" i="1"/>
  <c r="G293" i="1"/>
  <c r="L294" i="1" l="1"/>
  <c r="H294" i="1"/>
  <c r="D294" i="1"/>
  <c r="J294" i="1"/>
  <c r="E294" i="1"/>
  <c r="I294" i="1"/>
  <c r="B294" i="1"/>
  <c r="C295" i="1" s="1"/>
  <c r="K294" i="1"/>
  <c r="G294" i="1"/>
  <c r="F294" i="1"/>
  <c r="L295" i="1" l="1"/>
  <c r="H295" i="1"/>
  <c r="I295" i="1"/>
  <c r="G295" i="1"/>
  <c r="B295" i="1"/>
  <c r="F295" i="1"/>
  <c r="K291" i="1" s="1"/>
  <c r="C296" i="1"/>
  <c r="E295" i="1"/>
  <c r="L296" i="1" l="1"/>
  <c r="H296" i="1"/>
  <c r="D296" i="1"/>
  <c r="G296" i="1"/>
  <c r="B296" i="1"/>
  <c r="K296" i="1"/>
  <c r="F296" i="1"/>
  <c r="C297" i="1"/>
  <c r="J296" i="1"/>
  <c r="E296" i="1"/>
  <c r="I296" i="1"/>
  <c r="L297" i="1" l="1"/>
  <c r="H297" i="1"/>
  <c r="D297" i="1"/>
  <c r="K297" i="1"/>
  <c r="F297" i="1"/>
  <c r="J297" i="1"/>
  <c r="E297" i="1"/>
  <c r="I297" i="1"/>
  <c r="G297" i="1"/>
  <c r="B297" i="1"/>
  <c r="C298" i="1" s="1"/>
  <c r="L298" i="1" l="1"/>
  <c r="H298" i="1"/>
  <c r="C299" i="1"/>
  <c r="E298" i="1"/>
  <c r="I298" i="1"/>
  <c r="G298" i="1"/>
  <c r="B298" i="1"/>
  <c r="F298" i="1"/>
  <c r="K295" i="1" s="1"/>
  <c r="L299" i="1" l="1"/>
  <c r="H299" i="1"/>
  <c r="D299" i="1"/>
  <c r="I299" i="1"/>
  <c r="G299" i="1"/>
  <c r="B299" i="1"/>
  <c r="K299" i="1"/>
  <c r="F299" i="1"/>
  <c r="C300" i="1"/>
  <c r="J299" i="1"/>
  <c r="E299" i="1"/>
  <c r="L300" i="1" l="1"/>
  <c r="H300" i="1"/>
  <c r="D300" i="1"/>
  <c r="G300" i="1"/>
  <c r="B300" i="1"/>
  <c r="K300" i="1"/>
  <c r="F300" i="1"/>
  <c r="C301" i="1"/>
  <c r="J300" i="1"/>
  <c r="E300" i="1"/>
  <c r="I300" i="1"/>
  <c r="L301" i="1" l="1"/>
  <c r="H301" i="1"/>
  <c r="D301" i="1"/>
  <c r="K301" i="1"/>
  <c r="F301" i="1"/>
  <c r="J301" i="1"/>
  <c r="E301" i="1"/>
  <c r="C302" i="1"/>
  <c r="I301" i="1"/>
  <c r="G301" i="1"/>
  <c r="B301" i="1"/>
  <c r="L302" i="1" l="1"/>
  <c r="H302" i="1"/>
  <c r="D302" i="1"/>
  <c r="J302" i="1"/>
  <c r="E302" i="1"/>
  <c r="G302" i="1"/>
  <c r="F302" i="1"/>
  <c r="K302" i="1"/>
  <c r="I302" i="1"/>
  <c r="B302" i="1"/>
  <c r="C303" i="1" s="1"/>
  <c r="L303" i="1" l="1"/>
  <c r="H303" i="1"/>
  <c r="I303" i="1"/>
  <c r="B303" i="1"/>
  <c r="C304" i="1"/>
  <c r="G303" i="1"/>
  <c r="F303" i="1"/>
  <c r="K298" i="1" s="1"/>
  <c r="E303" i="1"/>
  <c r="L304" i="1" l="1"/>
  <c r="H304" i="1"/>
  <c r="D304" i="1"/>
  <c r="G304" i="1"/>
  <c r="B304" i="1"/>
  <c r="K304" i="1"/>
  <c r="E304" i="1"/>
  <c r="C305" i="1"/>
  <c r="J304" i="1"/>
  <c r="I304" i="1"/>
  <c r="F304" i="1"/>
  <c r="L305" i="1" l="1"/>
  <c r="H305" i="1"/>
  <c r="F305" i="1"/>
  <c r="K303" i="1" s="1"/>
  <c r="E305" i="1"/>
  <c r="C306" i="1"/>
  <c r="I305" i="1"/>
  <c r="B305" i="1"/>
  <c r="G305" i="1"/>
  <c r="L306" i="1" l="1"/>
  <c r="H306" i="1"/>
  <c r="D306" i="1"/>
  <c r="C307" i="1"/>
  <c r="J306" i="1"/>
  <c r="E306" i="1"/>
  <c r="G306" i="1"/>
  <c r="F306" i="1"/>
  <c r="K306" i="1"/>
  <c r="B306" i="1"/>
  <c r="I306" i="1"/>
  <c r="L307" i="1" l="1"/>
  <c r="H307" i="1"/>
  <c r="D307" i="1"/>
  <c r="I307" i="1"/>
  <c r="J307" i="1"/>
  <c r="B307" i="1"/>
  <c r="C308" i="1"/>
  <c r="G307" i="1"/>
  <c r="F307" i="1"/>
  <c r="K307" i="1"/>
  <c r="E307" i="1"/>
  <c r="L308" i="1" l="1"/>
  <c r="H308" i="1"/>
  <c r="D308" i="1"/>
  <c r="G308" i="1"/>
  <c r="B308" i="1"/>
  <c r="K308" i="1"/>
  <c r="E308" i="1"/>
  <c r="C309" i="1"/>
  <c r="J308" i="1"/>
  <c r="I308" i="1"/>
  <c r="F308" i="1"/>
  <c r="L309" i="1" l="1"/>
  <c r="H309" i="1"/>
  <c r="D309" i="1"/>
  <c r="K309" i="1"/>
  <c r="F309" i="1"/>
  <c r="E309" i="1"/>
  <c r="J309" i="1"/>
  <c r="C310" i="1"/>
  <c r="I309" i="1"/>
  <c r="B309" i="1"/>
  <c r="G309" i="1"/>
  <c r="L310" i="1" l="1"/>
  <c r="H310" i="1"/>
  <c r="D310" i="1"/>
  <c r="C311" i="1"/>
  <c r="J310" i="1"/>
  <c r="E310" i="1"/>
  <c r="G310" i="1"/>
  <c r="F310" i="1"/>
  <c r="K310" i="1"/>
  <c r="I310" i="1"/>
  <c r="B310" i="1"/>
  <c r="L311" i="1" l="1"/>
  <c r="H311" i="1"/>
  <c r="D311" i="1"/>
  <c r="I311" i="1"/>
  <c r="J311" i="1"/>
  <c r="B311" i="1"/>
  <c r="C312" i="1"/>
  <c r="G311" i="1"/>
  <c r="F311" i="1"/>
  <c r="K311" i="1"/>
  <c r="E311" i="1"/>
  <c r="L312" i="1" l="1"/>
  <c r="H312" i="1"/>
  <c r="D312" i="1"/>
  <c r="G312" i="1"/>
  <c r="B312" i="1"/>
  <c r="K312" i="1"/>
  <c r="E312" i="1"/>
  <c r="C313" i="1"/>
  <c r="J312" i="1"/>
  <c r="I312" i="1"/>
  <c r="F312" i="1"/>
  <c r="L313" i="1" l="1"/>
  <c r="H313" i="1"/>
  <c r="D313" i="1"/>
  <c r="K313" i="1"/>
  <c r="F313" i="1"/>
  <c r="E313" i="1"/>
  <c r="J313" i="1"/>
  <c r="C314" i="1"/>
  <c r="I313" i="1"/>
  <c r="B313" i="1"/>
  <c r="G313" i="1"/>
  <c r="L314" i="1" l="1"/>
  <c r="H314" i="1"/>
  <c r="D314" i="1"/>
  <c r="J314" i="1"/>
  <c r="E314" i="1"/>
  <c r="G314" i="1"/>
  <c r="F314" i="1"/>
  <c r="K314" i="1"/>
  <c r="B314" i="1"/>
  <c r="C315" i="1" s="1"/>
  <c r="I314" i="1"/>
  <c r="L315" i="1" l="1"/>
  <c r="H315" i="1"/>
  <c r="I315" i="1"/>
  <c r="B315" i="1"/>
  <c r="C316" i="1"/>
  <c r="G315" i="1"/>
  <c r="F315" i="1"/>
  <c r="E315" i="1"/>
  <c r="L316" i="1" l="1"/>
  <c r="H316" i="1"/>
  <c r="D316" i="1"/>
  <c r="G316" i="1"/>
  <c r="B316" i="1"/>
  <c r="K316" i="1"/>
  <c r="F316" i="1"/>
  <c r="E316" i="1"/>
  <c r="J316" i="1"/>
  <c r="C317" i="1"/>
  <c r="I316" i="1"/>
  <c r="L317" i="1" l="1"/>
  <c r="H317" i="1"/>
  <c r="D317" i="1"/>
  <c r="K317" i="1"/>
  <c r="F317" i="1"/>
  <c r="J317" i="1"/>
  <c r="E317" i="1"/>
  <c r="B317" i="1"/>
  <c r="C318" i="1" s="1"/>
  <c r="I317" i="1"/>
  <c r="G317" i="1"/>
  <c r="L318" i="1" l="1"/>
  <c r="H318" i="1"/>
  <c r="C319" i="1"/>
  <c r="E318" i="1"/>
  <c r="I318" i="1"/>
  <c r="G318" i="1"/>
  <c r="F318" i="1"/>
  <c r="B318" i="1"/>
  <c r="L319" i="1" l="1"/>
  <c r="H319" i="1"/>
  <c r="I319" i="1"/>
  <c r="G319" i="1"/>
  <c r="B319" i="1"/>
  <c r="C320" i="1"/>
  <c r="F319" i="1"/>
  <c r="E319" i="1"/>
  <c r="J315" i="1"/>
  <c r="L320" i="1" l="1"/>
  <c r="H320" i="1"/>
  <c r="D320" i="1"/>
  <c r="G320" i="1"/>
  <c r="B320" i="1"/>
  <c r="K320" i="1"/>
  <c r="F320" i="1"/>
  <c r="E320" i="1"/>
  <c r="J320" i="1"/>
  <c r="C321" i="1"/>
  <c r="I320" i="1"/>
  <c r="L321" i="1" l="1"/>
  <c r="H321" i="1"/>
  <c r="F321" i="1"/>
  <c r="K319" i="1" s="1"/>
  <c r="C322" i="1"/>
  <c r="E321" i="1"/>
  <c r="B321" i="1"/>
  <c r="I321" i="1"/>
  <c r="G321" i="1"/>
  <c r="L322" i="1" l="1"/>
  <c r="H322" i="1"/>
  <c r="D322" i="1"/>
  <c r="C323" i="1"/>
  <c r="J322" i="1"/>
  <c r="E322" i="1"/>
  <c r="I322" i="1"/>
  <c r="K322" i="1"/>
  <c r="G322" i="1"/>
  <c r="F322" i="1"/>
  <c r="B322" i="1"/>
  <c r="L323" i="1" l="1"/>
  <c r="H323" i="1"/>
  <c r="D323" i="1"/>
  <c r="I323" i="1"/>
  <c r="G323" i="1"/>
  <c r="B323" i="1"/>
  <c r="C324" i="1" s="1"/>
  <c r="J323" i="1"/>
  <c r="F323" i="1"/>
  <c r="E323" i="1"/>
  <c r="K323" i="1"/>
  <c r="L324" i="1" l="1"/>
  <c r="H324" i="1"/>
  <c r="G324" i="1"/>
  <c r="B324" i="1"/>
  <c r="F324" i="1"/>
  <c r="E324" i="1"/>
  <c r="C325" i="1"/>
  <c r="I324" i="1"/>
  <c r="L325" i="1" l="1"/>
  <c r="H325" i="1"/>
  <c r="D325" i="1"/>
  <c r="K325" i="1"/>
  <c r="F325" i="1"/>
  <c r="C326" i="1"/>
  <c r="J325" i="1"/>
  <c r="E325" i="1"/>
  <c r="B325" i="1"/>
  <c r="I325" i="1"/>
  <c r="G325" i="1"/>
  <c r="K321" i="1"/>
  <c r="L326" i="1" l="1"/>
  <c r="H326" i="1"/>
  <c r="D326" i="1"/>
  <c r="C327" i="1"/>
  <c r="J326" i="1"/>
  <c r="E326" i="1"/>
  <c r="I326" i="1"/>
  <c r="K326" i="1"/>
  <c r="G326" i="1"/>
  <c r="F326" i="1"/>
  <c r="B326" i="1"/>
  <c r="L327" i="1" l="1"/>
  <c r="H327" i="1"/>
  <c r="D327" i="1"/>
  <c r="I327" i="1"/>
  <c r="G327" i="1"/>
  <c r="B327" i="1"/>
  <c r="K327" i="1"/>
  <c r="F327" i="1"/>
  <c r="J327" i="1"/>
  <c r="E327" i="1"/>
  <c r="C328" i="1"/>
  <c r="L328" i="1" l="1"/>
  <c r="H328" i="1"/>
  <c r="D328" i="1"/>
  <c r="G328" i="1"/>
  <c r="B328" i="1"/>
  <c r="K328" i="1"/>
  <c r="F328" i="1"/>
  <c r="C329" i="1"/>
  <c r="J328" i="1"/>
  <c r="E328" i="1"/>
  <c r="I328" i="1"/>
  <c r="L329" i="1" l="1"/>
  <c r="H329" i="1"/>
  <c r="D329" i="1"/>
  <c r="K329" i="1"/>
  <c r="F329" i="1"/>
  <c r="C330" i="1"/>
  <c r="J329" i="1"/>
  <c r="E329" i="1"/>
  <c r="I329" i="1"/>
  <c r="B329" i="1"/>
  <c r="G329" i="1"/>
  <c r="L330" i="1" l="1"/>
  <c r="H330" i="1"/>
  <c r="D330" i="1"/>
  <c r="C331" i="1"/>
  <c r="J330" i="1"/>
  <c r="E330" i="1"/>
  <c r="I330" i="1"/>
  <c r="G330" i="1"/>
  <c r="B330" i="1"/>
  <c r="K330" i="1"/>
  <c r="F330" i="1"/>
  <c r="L331" i="1" l="1"/>
  <c r="H331" i="1"/>
  <c r="D331" i="1"/>
  <c r="K331" i="1"/>
  <c r="F331" i="1"/>
  <c r="J331" i="1"/>
  <c r="C332" i="1"/>
  <c r="I331" i="1"/>
  <c r="B331" i="1"/>
  <c r="G331" i="1"/>
  <c r="E331" i="1"/>
  <c r="L332" i="1" l="1"/>
  <c r="H332" i="1"/>
  <c r="D332" i="1"/>
  <c r="C333" i="1"/>
  <c r="J332" i="1"/>
  <c r="E332" i="1"/>
  <c r="F332" i="1"/>
  <c r="K332" i="1"/>
  <c r="I332" i="1"/>
  <c r="B332" i="1"/>
  <c r="G332" i="1"/>
  <c r="L333" i="1" l="1"/>
  <c r="H333" i="1"/>
  <c r="D333" i="1"/>
  <c r="I333" i="1"/>
  <c r="G333" i="1"/>
  <c r="F333" i="1"/>
  <c r="K333" i="1"/>
  <c r="E333" i="1"/>
  <c r="J333" i="1"/>
  <c r="B333" i="1"/>
  <c r="C334" i="1" s="1"/>
  <c r="L334" i="1" l="1"/>
  <c r="H334" i="1"/>
  <c r="G334" i="1"/>
  <c r="B334" i="1"/>
  <c r="C335" i="1"/>
  <c r="I334" i="1"/>
  <c r="F334" i="1"/>
  <c r="E334" i="1"/>
  <c r="L335" i="1" l="1"/>
  <c r="H335" i="1"/>
  <c r="D335" i="1"/>
  <c r="K335" i="1"/>
  <c r="F335" i="1"/>
  <c r="J335" i="1"/>
  <c r="I335" i="1"/>
  <c r="B335" i="1"/>
  <c r="C336" i="1" s="1"/>
  <c r="G335" i="1"/>
  <c r="E335" i="1"/>
  <c r="L336" i="1" l="1"/>
  <c r="H336" i="1"/>
  <c r="C337" i="1"/>
  <c r="E336" i="1"/>
  <c r="F336" i="1"/>
  <c r="I336" i="1"/>
  <c r="B336" i="1"/>
  <c r="G336" i="1"/>
  <c r="K334" i="1"/>
  <c r="L337" i="1" l="1"/>
  <c r="H337" i="1"/>
  <c r="D337" i="1"/>
  <c r="I337" i="1"/>
  <c r="C338" i="1"/>
  <c r="G337" i="1"/>
  <c r="F337" i="1"/>
  <c r="K337" i="1"/>
  <c r="E337" i="1"/>
  <c r="B337" i="1"/>
  <c r="J337" i="1"/>
  <c r="L338" i="1" l="1"/>
  <c r="H338" i="1"/>
  <c r="D338" i="1"/>
  <c r="G338" i="1"/>
  <c r="B338" i="1"/>
  <c r="C339" i="1"/>
  <c r="J338" i="1"/>
  <c r="I338" i="1"/>
  <c r="F338" i="1"/>
  <c r="K338" i="1"/>
  <c r="E338" i="1"/>
  <c r="L339" i="1" l="1"/>
  <c r="H339" i="1"/>
  <c r="F339" i="1"/>
  <c r="C340" i="1"/>
  <c r="I339" i="1"/>
  <c r="B339" i="1"/>
  <c r="G339" i="1"/>
  <c r="E339" i="1"/>
  <c r="L340" i="1" l="1"/>
  <c r="H340" i="1"/>
  <c r="D340" i="1"/>
  <c r="C341" i="1"/>
  <c r="J340" i="1"/>
  <c r="E340" i="1"/>
  <c r="F340" i="1"/>
  <c r="K340" i="1"/>
  <c r="I340" i="1"/>
  <c r="B340" i="1"/>
  <c r="G340" i="1"/>
  <c r="K336" i="1"/>
  <c r="L341" i="1" l="1"/>
  <c r="H341" i="1"/>
  <c r="D341" i="1"/>
  <c r="I341" i="1"/>
  <c r="C342" i="1"/>
  <c r="G341" i="1"/>
  <c r="F341" i="1"/>
  <c r="K341" i="1"/>
  <c r="E341" i="1"/>
  <c r="J341" i="1"/>
  <c r="B341" i="1"/>
  <c r="L342" i="1" l="1"/>
  <c r="H342" i="1"/>
  <c r="D342" i="1"/>
  <c r="G342" i="1"/>
  <c r="B342" i="1"/>
  <c r="C343" i="1" s="1"/>
  <c r="J342" i="1"/>
  <c r="I342" i="1"/>
  <c r="F342" i="1"/>
  <c r="K342" i="1"/>
  <c r="E342" i="1"/>
  <c r="L343" i="1" l="1"/>
  <c r="H343" i="1"/>
  <c r="F343" i="1"/>
  <c r="K339" i="1" s="1"/>
  <c r="C344" i="1"/>
  <c r="I343" i="1"/>
  <c r="B343" i="1"/>
  <c r="G343" i="1"/>
  <c r="E343" i="1"/>
  <c r="L344" i="1" l="1"/>
  <c r="H344" i="1"/>
  <c r="D344" i="1"/>
  <c r="J344" i="1"/>
  <c r="E344" i="1"/>
  <c r="F344" i="1"/>
  <c r="K344" i="1"/>
  <c r="I344" i="1"/>
  <c r="B344" i="1"/>
  <c r="C345" i="1" s="1"/>
  <c r="G344" i="1"/>
  <c r="L345" i="1" l="1"/>
  <c r="H345" i="1"/>
  <c r="I345" i="1"/>
  <c r="C346" i="1"/>
  <c r="G345" i="1"/>
  <c r="F345" i="1"/>
  <c r="K343" i="1" s="1"/>
  <c r="E345" i="1"/>
  <c r="B345" i="1"/>
  <c r="L346" i="1" l="1"/>
  <c r="H346" i="1"/>
  <c r="D346" i="1"/>
  <c r="G346" i="1"/>
  <c r="B346" i="1"/>
  <c r="J346" i="1"/>
  <c r="I346" i="1"/>
  <c r="F346" i="1"/>
  <c r="K346" i="1"/>
  <c r="E346" i="1"/>
  <c r="A8" i="1"/>
  <c r="J21" i="1" l="1"/>
  <c r="K21" i="1"/>
  <c r="J22" i="1"/>
  <c r="D22" i="1" s="1"/>
  <c r="J24" i="1"/>
  <c r="D24" i="1" s="1"/>
  <c r="J20" i="1"/>
  <c r="K20" i="1"/>
  <c r="K185" i="1"/>
  <c r="J185" i="1"/>
  <c r="K318" i="1"/>
  <c r="J318" i="1"/>
  <c r="J40" i="1"/>
  <c r="D40" i="1" s="1"/>
  <c r="K43" i="1"/>
  <c r="J43" i="1"/>
  <c r="J53" i="1"/>
  <c r="K53" i="1"/>
  <c r="K65" i="1"/>
  <c r="J63" i="1"/>
  <c r="D63" i="1" s="1"/>
  <c r="J65" i="1"/>
  <c r="K74" i="1"/>
  <c r="J74" i="1"/>
  <c r="J101" i="1"/>
  <c r="K101" i="1"/>
  <c r="J128" i="1"/>
  <c r="D128" i="1" s="1"/>
  <c r="J131" i="1"/>
  <c r="D131" i="1" s="1"/>
  <c r="J133" i="1"/>
  <c r="K133" i="1"/>
  <c r="J141" i="1"/>
  <c r="K141" i="1"/>
  <c r="J147" i="1"/>
  <c r="D147" i="1" s="1"/>
  <c r="K149" i="1"/>
  <c r="J149" i="1"/>
  <c r="K154" i="1"/>
  <c r="J154" i="1"/>
  <c r="K159" i="1"/>
  <c r="J159" i="1"/>
  <c r="J165" i="1"/>
  <c r="D165" i="1" s="1"/>
  <c r="K168" i="1"/>
  <c r="J168" i="1"/>
  <c r="K174" i="1"/>
  <c r="J174" i="1"/>
  <c r="K182" i="1"/>
  <c r="D182" i="1" s="1"/>
  <c r="J186" i="1"/>
  <c r="D186" i="1" s="1"/>
  <c r="J188" i="1"/>
  <c r="D188" i="1" s="1"/>
  <c r="J191" i="1"/>
  <c r="K191" i="1"/>
  <c r="J199" i="1"/>
  <c r="K199" i="1"/>
  <c r="J220" i="1"/>
  <c r="K220" i="1"/>
  <c r="J242" i="1"/>
  <c r="K242" i="1"/>
  <c r="J272" i="1"/>
  <c r="D272" i="1" s="1"/>
  <c r="J275" i="1"/>
  <c r="D275" i="1" s="1"/>
  <c r="J280" i="1"/>
  <c r="D280" i="1" s="1"/>
  <c r="J278" i="1"/>
  <c r="D278" i="1" s="1"/>
  <c r="J284" i="1"/>
  <c r="D284" i="1" s="1"/>
  <c r="J288" i="1"/>
  <c r="D288" i="1" s="1"/>
  <c r="J291" i="1"/>
  <c r="D291" i="1" s="1"/>
  <c r="J295" i="1"/>
  <c r="D295" i="1" s="1"/>
  <c r="J298" i="1"/>
  <c r="D298" i="1" s="1"/>
  <c r="J303" i="1"/>
  <c r="D303" i="1" s="1"/>
  <c r="K305" i="1"/>
  <c r="J305" i="1"/>
  <c r="K315" i="1"/>
  <c r="D315" i="1" s="1"/>
  <c r="J319" i="1"/>
  <c r="D319" i="1" s="1"/>
  <c r="J321" i="1"/>
  <c r="D321" i="1" s="1"/>
  <c r="J324" i="1"/>
  <c r="K324" i="1"/>
  <c r="J334" i="1"/>
  <c r="D334" i="1" s="1"/>
  <c r="J336" i="1"/>
  <c r="D336" i="1" s="1"/>
  <c r="J343" i="1"/>
  <c r="D343" i="1" s="1"/>
  <c r="K345" i="1"/>
  <c r="J339" i="1"/>
  <c r="D339" i="1" s="1"/>
  <c r="J345" i="1"/>
  <c r="J26" i="1"/>
  <c r="K26" i="1"/>
  <c r="J44" i="1"/>
  <c r="K44" i="1"/>
  <c r="K50" i="1"/>
  <c r="D50" i="1" s="1"/>
  <c r="K54" i="1"/>
  <c r="J54" i="1"/>
  <c r="J75" i="1"/>
  <c r="K75" i="1"/>
  <c r="K87" i="1"/>
  <c r="J87" i="1"/>
  <c r="K93" i="1"/>
  <c r="J93" i="1"/>
  <c r="K157" i="1"/>
  <c r="D157" i="1" s="1"/>
  <c r="J169" i="1"/>
  <c r="D169" i="1" s="1"/>
  <c r="K172" i="1"/>
  <c r="D172" i="1" s="1"/>
  <c r="J200" i="1"/>
  <c r="K200" i="1"/>
  <c r="K209" i="1"/>
  <c r="J209" i="1"/>
  <c r="K218" i="1"/>
  <c r="D218" i="1" s="1"/>
  <c r="J221" i="1"/>
  <c r="K221" i="1"/>
  <c r="K227" i="1"/>
  <c r="J227" i="1"/>
  <c r="K233" i="1"/>
  <c r="J233" i="1"/>
  <c r="K239" i="1"/>
  <c r="D239" i="1" s="1"/>
  <c r="K276" i="1"/>
  <c r="D276" i="1" s="1"/>
  <c r="D220" i="1" l="1"/>
  <c r="D191" i="1"/>
  <c r="D21" i="1"/>
  <c r="D233" i="1"/>
  <c r="D87" i="1"/>
  <c r="D75" i="1"/>
  <c r="D20" i="1"/>
  <c r="D54" i="1"/>
  <c r="D74" i="1"/>
  <c r="D318" i="1"/>
  <c r="D305" i="1"/>
  <c r="D159" i="1"/>
  <c r="D149" i="1"/>
  <c r="D168" i="1"/>
  <c r="D44" i="1"/>
  <c r="D345" i="1"/>
  <c r="D324" i="1"/>
  <c r="D53" i="1"/>
  <c r="D200" i="1"/>
  <c r="D26" i="1"/>
  <c r="D133" i="1"/>
  <c r="D101" i="1"/>
  <c r="D185" i="1"/>
  <c r="D93" i="1"/>
  <c r="D154" i="1"/>
  <c r="D141" i="1"/>
  <c r="D65" i="1"/>
  <c r="D43" i="1"/>
  <c r="D227" i="1"/>
  <c r="D221" i="1"/>
  <c r="D209" i="1"/>
  <c r="D242" i="1"/>
  <c r="D199" i="1"/>
  <c r="D174" i="1"/>
  <c r="D19" i="1" l="1"/>
</calcChain>
</file>

<file path=xl/comments1.xml><?xml version="1.0" encoding="utf-8"?>
<comments xmlns="http://schemas.openxmlformats.org/spreadsheetml/2006/main">
  <authors>
    <author>Thiago Rodrigues Alves Lopes</author>
    <author>Gustavo Barbosa do Prado</author>
  </authors>
  <commentList>
    <comment ref="R39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  <comment ref="R45" authorId="1" shapeId="0">
      <text>
        <r>
          <rPr>
            <b/>
            <sz val="9"/>
            <color indexed="81"/>
            <rFont val="Segoe UI"/>
            <family val="2"/>
          </rPr>
          <t>Escavação mecânica:</t>
        </r>
        <r>
          <rPr>
            <sz val="9"/>
            <color indexed="81"/>
            <rFont val="Segoe UI"/>
            <family val="2"/>
          </rPr>
          <t xml:space="preserve">
• O volume escavado será correspondente à quantidade de aterro a ser executado. O volume de aterro a ser orçado deve considerar o fator de empolação:
Vaterro_empolado = Vaterro x 1,25 
Obs.: observar se o quantitativo topográfico já considera ou não o empolamento.</t>
        </r>
      </text>
    </comment>
    <comment ref="R46" authorId="1" shapeId="0">
      <text>
        <r>
          <rPr>
            <b/>
            <sz val="9"/>
            <color indexed="81"/>
            <rFont val="Segoe UI"/>
            <family val="2"/>
          </rPr>
          <t>Carga e descarga:</t>
        </r>
        <r>
          <rPr>
            <sz val="9"/>
            <color indexed="81"/>
            <rFont val="Segoe UI"/>
            <family val="2"/>
          </rPr>
          <t xml:space="preserve">
• A terra adquirida deverá ser transportada a partir da jazida. O seu volume corresponde à quantidade de aterro empolado:
Vcarga_descarga = Vaterro_empolado</t>
        </r>
      </text>
    </comment>
    <comment ref="R47" authorId="1" shapeId="0">
      <text>
        <r>
          <rPr>
            <b/>
            <sz val="9"/>
            <color indexed="81"/>
            <rFont val="Segoe UI"/>
            <family val="2"/>
          </rPr>
          <t>Indenização de jazida:</t>
        </r>
        <r>
          <rPr>
            <sz val="9"/>
            <color indexed="81"/>
            <rFont val="Segoe UI"/>
            <family val="2"/>
          </rPr>
          <t xml:space="preserve">
• Volume igual à quantidade carregada.
Vjazida = Vcarga_descarga</t>
        </r>
      </text>
    </comment>
    <comment ref="R48" authorId="1" shapeId="0">
      <text>
        <r>
          <rPr>
            <b/>
            <sz val="9"/>
            <color indexed="81"/>
            <rFont val="Segoe UI"/>
            <family val="2"/>
          </rPr>
          <t>Transporte de material escavado:</t>
        </r>
        <r>
          <rPr>
            <sz val="9"/>
            <color indexed="81"/>
            <rFont val="Segoe UI"/>
            <family val="2"/>
          </rPr>
          <t xml:space="preserve">
• Considera-se uma distância de transporte igual a 10km. O volume transportado é igual ao volume adquirido.
Vtransportado x distância = Vjazida x 10</t>
        </r>
      </text>
    </comment>
    <comment ref="R49" authorId="1" shapeId="0">
      <text>
        <r>
          <rPr>
            <b/>
            <sz val="9"/>
            <color indexed="81"/>
            <rFont val="Segoe UI"/>
            <family val="2"/>
          </rPr>
          <t>Compactação mecânica:</t>
        </r>
        <r>
          <rPr>
            <sz val="9"/>
            <color indexed="81"/>
            <rFont val="Segoe UI"/>
            <family val="2"/>
          </rPr>
          <t xml:space="preserve">
• Volume a ser aterrado após a compactação. Não se deve considerar o empolamento nessa etapa.</t>
        </r>
      </text>
    </comment>
  </commentList>
</comments>
</file>

<file path=xl/sharedStrings.xml><?xml version="1.0" encoding="utf-8"?>
<sst xmlns="http://schemas.openxmlformats.org/spreadsheetml/2006/main" count="1717" uniqueCount="657">
  <si>
    <t>ORÇAMENTO PADRÃO v3.2.4.4</t>
  </si>
  <si>
    <t>UNIDADE ESCOLAR</t>
  </si>
  <si>
    <t>CÓDIGO INEP</t>
  </si>
  <si>
    <t>ESCOLA ESTADUAL DRº BELÉM</t>
  </si>
  <si>
    <t>Nmax</t>
  </si>
  <si>
    <t>Ajustar altura?</t>
  </si>
  <si>
    <t>OBRA</t>
  </si>
  <si>
    <t>DATA</t>
  </si>
  <si>
    <t>CIDADE</t>
  </si>
  <si>
    <t>SIM</t>
  </si>
  <si>
    <t>REFORMA / AMPLIAÇÃO ( PASSARELA E BLOCO 2 SALAS - LAJE)</t>
  </si>
  <si>
    <t>BELA VISTA DE GOIÁS</t>
  </si>
  <si>
    <t>CRE</t>
  </si>
  <si>
    <t>ENDEREÇO</t>
  </si>
  <si>
    <t>REFERÊNCIA AGETOP</t>
  </si>
  <si>
    <t>PIRACANJUBA</t>
  </si>
  <si>
    <t>AV SENADOR PEDRO LUDOVICO, CENTRO, CEP:75240-000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</si>
  <si>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</si>
  <si>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</si>
  <si>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</si>
  <si>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</si>
  <si>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</si>
  <si>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</si>
  <si>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FEV/19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</si>
  <si>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</si>
  <si>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</si>
  <si>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</si>
  <si>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</si>
  <si>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</si>
  <si>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</si>
  <si>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</si>
  <si>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</si>
  <si>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</si>
  <si>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</si>
  <si>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</si>
  <si>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</si>
  <si>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</si>
  <si>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</si>
  <si>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</si>
  <si>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</si>
  <si>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</si>
  <si>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</si>
  <si>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</si>
  <si>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</si>
  <si>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</si>
  <si>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</si>
  <si>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</si>
  <si>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</si>
  <si>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</si>
  <si>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</si>
  <si>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SINAPI</t>
  </si>
  <si>
    <t>L</t>
  </si>
  <si>
    <t>F</t>
  </si>
  <si>
    <t>LOTE</t>
  </si>
  <si>
    <t>Nível 1</t>
  </si>
  <si>
    <t>1.</t>
  </si>
  <si>
    <t>REFORMA</t>
  </si>
  <si>
    <t>-</t>
  </si>
  <si>
    <t>Nível 2</t>
  </si>
  <si>
    <t>1.1.</t>
  </si>
  <si>
    <t>SERVIÇOS PRELIMINARES</t>
  </si>
  <si>
    <t>Nível 3</t>
  </si>
  <si>
    <t>1.1.1.</t>
  </si>
  <si>
    <t>DEMOLIÇÃO FORRO PVC SEM ESTRUTURA</t>
  </si>
  <si>
    <t>1.1.1.1.</t>
  </si>
  <si>
    <t>REMOÇÃO DE FORROS DE DRYWALL, PVC E FIBROMINERAL, DE FORMA MANUAL, SEM REAPROVEITAMENTO. AF_12/2017</t>
  </si>
  <si>
    <t>M2</t>
  </si>
  <si>
    <t xml:space="preserve">m2    </t>
  </si>
  <si>
    <t>1.1.2.</t>
  </si>
  <si>
    <t>DEMOLIÇÃO FORRO PVC COM ESTRUTURA</t>
  </si>
  <si>
    <t>1.1.2.1.</t>
  </si>
  <si>
    <t>DEMOLIÇÃO DE FORRO PVC  INCLUSIVE ESTRUTURA DE SUSTENTAÇÃO C/ TRANSP. ATÉ CB. E CARGA</t>
  </si>
  <si>
    <t>1.1.3.</t>
  </si>
  <si>
    <t>OUTROS</t>
  </si>
  <si>
    <t>1.1.3.1.</t>
  </si>
  <si>
    <t>CORTE RASO E RECORTE DE ÁRVORE COM DIÂMETRO DE TRONCO MAIOR OU IGUAL A 0,60 M.AF_05/2018</t>
  </si>
  <si>
    <t>UN</t>
  </si>
  <si>
    <t xml:space="preserve">Un    </t>
  </si>
  <si>
    <t>1.1.3.2.</t>
  </si>
  <si>
    <t>REMOÇÃO DE CABOS ELÉTRICOS, DE FORMA MANUAL, SEM REAPROVEITAMENTO. AF_12/2017</t>
  </si>
  <si>
    <t>M</t>
  </si>
  <si>
    <t>1.1.3.3.</t>
  </si>
  <si>
    <t>DEM.PISO CIMENT.SOBRE LASTRO CONC.C/TR.ATE CB. E CARGA</t>
  </si>
  <si>
    <t>1.1.3.4.</t>
  </si>
  <si>
    <t>DEM. MEIO FIO SEM REAPROV.C/TR.ATE C B E CARGA</t>
  </si>
  <si>
    <t xml:space="preserve">m     </t>
  </si>
  <si>
    <t>1.1.3.5.</t>
  </si>
  <si>
    <t>DEM.PISO CERAM. INCLUS. RETIRADA DE CONTRAPISO SOBRE LASTRO CONC.C/TR.CB.E CARGA</t>
  </si>
  <si>
    <t>1.1.3.6.</t>
  </si>
  <si>
    <t>DEMOLIÇÃO DE REVESTIMENTO CERÂMICO, DE FORMA MANUAL, SEM REAPROVEITAMENTO. AF_12/2017</t>
  </si>
  <si>
    <t>1.1.3.7.</t>
  </si>
  <si>
    <t>DEMOLIÇÃO DE ALVENARIA DE BLOCO FURADO, DE FORMA MANUAL, SEM REAPROVEITAMENTO. AF_12/2017</t>
  </si>
  <si>
    <t>M3</t>
  </si>
  <si>
    <t xml:space="preserve">m3    </t>
  </si>
  <si>
    <t>1.1.3.8.</t>
  </si>
  <si>
    <t>REMOÇÃO DE PORTAS, DE FORMA MANUAL, SEM REAPROVEITAMENTO. AF_12/2017</t>
  </si>
  <si>
    <t>1.1.3.9.</t>
  </si>
  <si>
    <t>REMOÇÃO DE TRAMA DE MADEIRA PARA COBERTURA, DE FORMA MANUAL, SEM REAPROVEITAMENTO. AF_12/2017</t>
  </si>
  <si>
    <t>1.1.3.10.</t>
  </si>
  <si>
    <t>DEMOLICAO-COBERTURA TELHA FIBROCIMENTO/FIBRA DE VIDRO/SIMILARES C/ TRANSP. ATÉ CB. E CARGA</t>
  </si>
  <si>
    <t>1.1.3.11.</t>
  </si>
  <si>
    <t>REMOÇÃO DE TELHAS, DE FIBROCIMENTO, METÁLICA E CERÂMICA, DE FORMA MANUAL, SEM REAPROVEITAMENTO. AF_12/2017</t>
  </si>
  <si>
    <t>1.1.3.12.</t>
  </si>
  <si>
    <t>LIMPEZA MANUAL DO TERRENO (C/ RASPAGEM SUPERFICIAL)</t>
  </si>
  <si>
    <t>1.1.3.13.</t>
  </si>
  <si>
    <t>PLACA DE OBRA EM CHAPA DE ACO GALVANIZADO</t>
  </si>
  <si>
    <t>1.2.</t>
  </si>
  <si>
    <t>TRANSPORTES</t>
  </si>
  <si>
    <t>1.2.0.1.</t>
  </si>
  <si>
    <t>TRANSPORTE DE ENTULHO COM CAMINHAO BASCULANTE 6 M3, RODOVIA PAVIMENTADA, DMT 0,5 A 1,0 KM</t>
  </si>
  <si>
    <t>1.2.0.2.</t>
  </si>
  <si>
    <t>CARGA MANUAL DE ENTULHO EM CAMINHAO BASCULANTE 6 M3</t>
  </si>
  <si>
    <t>1.3.</t>
  </si>
  <si>
    <t>SERVIÇO EM TERRA</t>
  </si>
  <si>
    <t>1.3.1.</t>
  </si>
  <si>
    <t>AQUISIÇÃO DE TERRA</t>
  </si>
  <si>
    <t>1.3.1.1.</t>
  </si>
  <si>
    <t>ESCAVACAO MECANICA CAMPO ABERTO EM SOLO EXCETO ROCHA ATE 2,00M PROFUNDIDADE</t>
  </si>
  <si>
    <t>1.3.1.2.</t>
  </si>
  <si>
    <t>CARGA E DESCARGA MECANIZADAS DE ENTULHO EM CAMINHAO BASCULANTE 6 M3</t>
  </si>
  <si>
    <t>1.3.1.3.</t>
  </si>
  <si>
    <t>INDENIZAÇÃO DE JAZIDA</t>
  </si>
  <si>
    <t>1.3.1.4.</t>
  </si>
  <si>
    <t>TRANSPORTE DE MATERIAL ESCAVADO M3.KM</t>
  </si>
  <si>
    <t xml:space="preserve">m3km  </t>
  </si>
  <si>
    <t>1.3.1.5.</t>
  </si>
  <si>
    <t>COMPACTACAO MECANICA C/ CONTROLE DO GC&gt;=95% DO PN (AREAS) (C/MONIVELADORA 140 HP E ROLO COMPRESSOR VIBRATORIO 80 HP)</t>
  </si>
  <si>
    <t>1.3.2.</t>
  </si>
  <si>
    <t>ELÉTRICO</t>
  </si>
  <si>
    <t>1.3.2.1.</t>
  </si>
  <si>
    <t>ESCAVAÇÃO MANUAL DE VALA COM PROFUNDIDADE MENOR OU IGUAL A 1,30 M. AF_03/2016</t>
  </si>
  <si>
    <t>1.3.2.2.</t>
  </si>
  <si>
    <t>REATERRO MANUAL APILOADO COM SOQUETE. AF_10/2017</t>
  </si>
  <si>
    <t>1.4.</t>
  </si>
  <si>
    <t>FUNDAÇÕES E SONDAGENS</t>
  </si>
  <si>
    <t>1.4.1.</t>
  </si>
  <si>
    <t>ESTACA E VIGA BALDRAME (BANHEIRO)</t>
  </si>
  <si>
    <t>1.4.1.1.</t>
  </si>
  <si>
    <t>ESTACA BROCA DE CONCRETO, DIÂMETRO DE 30 CM, PROFUNDIDADE DE ATÉ 3 M, ESCAVAÇÃO MANUAL COM TRADO CONCHA, NÃO ARMADA. AF_03/2018</t>
  </si>
  <si>
    <t xml:space="preserve">M     </t>
  </si>
  <si>
    <t>1.4.1.2.</t>
  </si>
  <si>
    <t>ESCAVAÇÃO MANUAL DE VALA PARA VIGA BALDRAME, COM PREVISÃO DE FÔRMA. AF_06/2017</t>
  </si>
  <si>
    <t>1.4.1.3.</t>
  </si>
  <si>
    <t>1.4.1.4.</t>
  </si>
  <si>
    <t>FORMA DE TABUA CINTA BALDRAME U=8 VEZES</t>
  </si>
  <si>
    <t>1.4.1.5.</t>
  </si>
  <si>
    <t>CONCRETO FCK = 25MPA, TRAÇO 1:2,3:2,7 (CIMENTO/ AREIA MÉDIA/ BRITA 1)  - PREPARO MECÂNICO COM BETONEIRA 400 L. AF_07/2016</t>
  </si>
  <si>
    <t>1.4.1.6.</t>
  </si>
  <si>
    <t>LANCAMENTO/APLICACAO MANUAL DE CONCRETO EM FUNDACOES</t>
  </si>
  <si>
    <t>1.4.1.7.</t>
  </si>
  <si>
    <t>ARMAÇÃO DE BLOCO, VIGA BALDRAME OU SAPATA UTILIZANDO AÇO CA-50 DE 8 MM - MONTAGEM. AF_06/2017</t>
  </si>
  <si>
    <t>KG</t>
  </si>
  <si>
    <t xml:space="preserve">Kg    </t>
  </si>
  <si>
    <t>1.4.1.8.</t>
  </si>
  <si>
    <t>ARMAÇÃO DE BLOCO, VIGA BALDRAME E SAPATA UTILIZANDO AÇO CA-60 DE 5 MM - MONTAGEM. AF_06/2017</t>
  </si>
  <si>
    <t>1.5.</t>
  </si>
  <si>
    <t>ESTRUTURA</t>
  </si>
  <si>
    <t>1.5.0.1.</t>
  </si>
  <si>
    <t>VERGA/CONTRAVERGA EM CONCRETO ARMADO FCK = 20 MPA</t>
  </si>
  <si>
    <t>1.6.</t>
  </si>
  <si>
    <t>INSTALAÇÕES ELÉTRICAS</t>
  </si>
  <si>
    <t>1.6.0.1.</t>
  </si>
  <si>
    <t>BRACADEIRA METALICA TIPO "U" DIAM. 1"</t>
  </si>
  <si>
    <t>1.6.0.2.</t>
  </si>
  <si>
    <t>BUCHA E ARRUELA METALICA DIAM. 1"</t>
  </si>
  <si>
    <t xml:space="preserve">PR    </t>
  </si>
  <si>
    <t>1.6.0.3.</t>
  </si>
  <si>
    <t>CABO DE COBRE FLEXÍVEL ISOLADO, 6 MM², ANTI-CHAMA 0,6/1,0 KV, PARA CIRCUITOS TERMINAIS - FORNECIMENTO E INSTALAÇÃO. AF_12/2015</t>
  </si>
  <si>
    <t>1.6.0.4.</t>
  </si>
  <si>
    <t>CAIXA ENTERRADA ELÉTRICA RETANGULAR, EM ALVENARIA COM BLOCOS DE CONCRETO, FUNDO COM BRITA, DIMENSÕES INTERNAS: 0,8X0,8X0,6 M. AF_05/2018</t>
  </si>
  <si>
    <t>1.6.0.5.</t>
  </si>
  <si>
    <t>DISJUNTOR TRIPOLAR TIPO DIN, CORRENTE NOMINAL DE 32A - FORNECIMENTO E INSTALAÇÃO. AF_04/2016</t>
  </si>
  <si>
    <t>1.6.0.6.</t>
  </si>
  <si>
    <t>ELETRODUTO RÍGIDO ROSCÁVEL, PVC, DN 32 MM (1"), PARA CIRCUITOS TERMINAIS, INSTALADO EM PAREDE - FORNECIMENTO E INSTALAÇÃO. AF_12/2015</t>
  </si>
  <si>
    <t>1.6.0.7.</t>
  </si>
  <si>
    <t>FITA DE AUTO FUSAO, ROLO E 10,00 MM</t>
  </si>
  <si>
    <t>1.6.0.8.</t>
  </si>
  <si>
    <t>LUVA PARA ELETRODUTO, PVC, ROSCÁVEL, DN 32 MM (1"), PARA CIRCUITOS TERMINAIS, INSTALADA EM PAREDE - FORNECIMENTO E INSTALAÇÃO. AF_12/2015</t>
  </si>
  <si>
    <t>1.7.</t>
  </si>
  <si>
    <t>INSTALAÇÕES HIDROSSANITÁRIAS</t>
  </si>
  <si>
    <t>1.7.1.</t>
  </si>
  <si>
    <t>PEÇAS E ACESSÓRIOS</t>
  </si>
  <si>
    <t>1.7.1.1.</t>
  </si>
  <si>
    <t>LAVATÓRIO LOUÇA BRANCA SUSPENSO, 29,5 X 39CM OU EQUIVALENTE, PADRÃO POPULAR - FORNECIMENTO E INSTALAÇÃO. AF_12/2013</t>
  </si>
  <si>
    <t xml:space="preserve">un    </t>
  </si>
  <si>
    <t>1.7.1.2.</t>
  </si>
  <si>
    <t>SIFAO P/LAVATORIO PVC DIAM.1"X1.1/2"</t>
  </si>
  <si>
    <t>1.7.1.3.</t>
  </si>
  <si>
    <t>TORNEIRA CROMADA DE MESA, 1/2" OU 3/4", PARA LAVATÓRIO, PADRÃO POPULAR - FORNECIMENTO E INSTALAÇÃO. AF_12/2013</t>
  </si>
  <si>
    <t>1.7.1.4.</t>
  </si>
  <si>
    <t>VALVULA P/LAVATORIO OU BEBEDOURO METALICO DIAMETRO 1"</t>
  </si>
  <si>
    <t>1.7.1.5.</t>
  </si>
  <si>
    <t>ADESIVO PLASTICO - FRASCO 850 G</t>
  </si>
  <si>
    <t>1.7.1.6.</t>
  </si>
  <si>
    <t>SOLUCAO LIMPADORA 1000 CM3</t>
  </si>
  <si>
    <t>1.7.1.7.</t>
  </si>
  <si>
    <t>CORPO CX. SIFONADA DIAM. 150 X 150 X 50</t>
  </si>
  <si>
    <t>1.7.1.8.</t>
  </si>
  <si>
    <t>PROLONGAMENTO PARA CAIXA SIFONADA 150 MM</t>
  </si>
  <si>
    <t>1.7.1.9.</t>
  </si>
  <si>
    <t>GRELHA REDONDA BRANCA DIAM. 150 MM</t>
  </si>
  <si>
    <t>1.7.1.10.</t>
  </si>
  <si>
    <t xml:space="preserve">CAIXA DE AREIA 60X60CM FUNDO DE BRITA COM GRELHA METÁLICA FERRO CHATO PADRÃO AGETOP </t>
  </si>
  <si>
    <t>1.7.1.11.</t>
  </si>
  <si>
    <t>TERMINAL DE VENTILACAO DIAMETRO 50 MM</t>
  </si>
  <si>
    <t>1.7.2.</t>
  </si>
  <si>
    <t>ÁGUA FRIA</t>
  </si>
  <si>
    <t>1.7.2.1.</t>
  </si>
  <si>
    <t>TUBO, PVC, SOLDÁVEL, DN 25MM, INSTALADO EM PRUMADA DE ÁGUA - FORNECIMENTO E INSTALAÇÃO. AF_12/2014</t>
  </si>
  <si>
    <t>1.7.2.2.</t>
  </si>
  <si>
    <t>TUBO, PVC, SOLDÁVEL, DN 50MM, INSTALADO EM PRUMADA DE ÁGUA - FORNECIMENTO E INSTALAÇÃO. AF_12/2014</t>
  </si>
  <si>
    <t>1.7.2.3.</t>
  </si>
  <si>
    <t>JOELHO 90 GRAUS C/ROSCA E BUCHA LATAO DIAM.1/2"</t>
  </si>
  <si>
    <t>1.7.2.4.</t>
  </si>
  <si>
    <t>JOELHO 90 GRAUS SOLDAVEL DIAMETRO 25 MM</t>
  </si>
  <si>
    <t>1.7.2.5.</t>
  </si>
  <si>
    <t>TE REDUCAO 90 GRAUS SOLDAVEL 50 X 25 mm</t>
  </si>
  <si>
    <t>1.7.3.</t>
  </si>
  <si>
    <t>ESGOTO SANITÁRIO</t>
  </si>
  <si>
    <t>1.7.3.1.</t>
  </si>
  <si>
    <t>JOELHO 90 GRAUS DIAMETRO 40 MM</t>
  </si>
  <si>
    <t>1.7.3.2.</t>
  </si>
  <si>
    <t>JOELHO 90 GRAUS DIAMETRO 50 MM</t>
  </si>
  <si>
    <t>1.7.3.3.</t>
  </si>
  <si>
    <t>TE SANITARIO DIAMETRO 50 X 50 MM</t>
  </si>
  <si>
    <t>1.7.3.4.</t>
  </si>
  <si>
    <t>TUBO PVC, SERIE NORMAL, ESGOTO PREDIAL, DN 40 MM, FORNECIDO E INSTALADO EM RAMAL DE DESCARGA OU RAMAL DE ESGOTO SANITÁRIO. AF_12/2014</t>
  </si>
  <si>
    <t>1.7.3.5.</t>
  </si>
  <si>
    <t>TUBO PVC, SERIE NORMAL, ESGOTO PREDIAL, DN 50 MM, FORNECIDO E INSTALADO EM PRUMADA DE ESGOTO SANITÁRIO OU VENTILAÇÃO. AF_12/2014</t>
  </si>
  <si>
    <t>1.7.3.6.</t>
  </si>
  <si>
    <t>TUBO PVC, SERIE NORMAL, ESGOTO PREDIAL, DN 75 MM, FORNECIDO E INSTALADO EM PRUMADA DE ESGOTO SANITÁRIO OU VENTILAÇÃO. AF_12/2014</t>
  </si>
  <si>
    <t>1.7.3.7.</t>
  </si>
  <si>
    <t>TUBO PVC, SERIE NORMAL, ESGOTO PREDIAL, DN 100 MM, FORNECIDO E INSTALADO EM PRUMADA DE ESGOTO SANITÁRIO OU VENTILAÇÃO. AF_12/2014</t>
  </si>
  <si>
    <t>1.8.</t>
  </si>
  <si>
    <t>INSTALAÇÕES ESPECIAIS</t>
  </si>
  <si>
    <t>1.8.0.1.</t>
  </si>
  <si>
    <t>CENTRAL DE GÁS PADRÃO AGETOP SEM INSTALAÇÕES (1+1 CILINDRO 45 KG)</t>
  </si>
  <si>
    <t>1.8.0.2.</t>
  </si>
  <si>
    <t>UNIÃO S/BRONZE PRETA 3/4" NPT 300 LBS</t>
  </si>
  <si>
    <t>1.8.0.3.</t>
  </si>
  <si>
    <t>TE DE REDUCAO DE FERRO GALVANIZADO, COM ROSCA BSP, DE 3/4" X 1/2"</t>
  </si>
  <si>
    <t xml:space="preserve">UN </t>
  </si>
  <si>
    <t>1.8.0.4.</t>
  </si>
  <si>
    <t>BUCHA DE REDUCAO DE FERRO GALVANIZADO, COM ROSCA BSP, DE 1/2" X 1/4"</t>
  </si>
  <si>
    <t>1.8.0.5.</t>
  </si>
  <si>
    <t>LUVA GALVANIZADO DE REDUÇÃO 3/4" X 1/2" (GÁS)</t>
  </si>
  <si>
    <t>1.8.0.6.</t>
  </si>
  <si>
    <t>NIPLE, EM FERRO GALVANIZADO, CONEXÃO ROSQUEADA, DN 15 (1/2"), INSTALADO EM RAMAIS E SUB-RAMAIS DE GÁS - FORNECIMENTO E INSTALAÇÃO. AF_12/2015</t>
  </si>
  <si>
    <t>1.8.0.7.</t>
  </si>
  <si>
    <t>NIPLE DUPLO 300 PSI 3/4"</t>
  </si>
  <si>
    <t>1.8.0.8.</t>
  </si>
  <si>
    <t>NIPLE DE REDUÇÃO 1/2" X 1/4" BSP</t>
  </si>
  <si>
    <t>1.8.0.9.</t>
  </si>
  <si>
    <t>NIPLE DE REDUÇÃO 3/4" X 1/2" BSP</t>
  </si>
  <si>
    <t>1.8.0.10.</t>
  </si>
  <si>
    <t>TUBO DE AÇO GALVANIZADO COM COSTURA, CLASSE MÉDIA, CONEXÃO ROSQUEADA, DN 20 (3/4"), INSTALADO EM RAMAIS E SUB-RAMAIS DE GÁS - FORNECIMENTO E INSTALAÇÃO. AF_12/2015</t>
  </si>
  <si>
    <t>1.8.0.11.</t>
  </si>
  <si>
    <t>JOELHO 90 GRAUS, EM FERRO GALVANIZADO, CONEXÃO ROSQUEADA, DN 20 (3/4"), INSTALADO EM RAMAIS E SUB-RAMAIS DE GÁS - FORNECIMENTO E INSTALAÇÃO. AF_12/2015</t>
  </si>
  <si>
    <t>1.8.0.12.</t>
  </si>
  <si>
    <t>FITA ANTICORROSIVA</t>
  </si>
  <si>
    <t>1.8.0.13.</t>
  </si>
  <si>
    <t>VÁLVULA ESFERICA LATÃO 3/4"</t>
  </si>
  <si>
    <t>1.8.0.14.</t>
  </si>
  <si>
    <t>TE PRETO 90º 3/4" NPT 300 LBS</t>
  </si>
  <si>
    <t>1.8.0.15.</t>
  </si>
  <si>
    <t>VÁLVULA UGV 3/4" (S) LATÃO</t>
  </si>
  <si>
    <t>1.8.0.16.</t>
  </si>
  <si>
    <t>VÁLVULA UGV 1/2" (S) LATÃO</t>
  </si>
  <si>
    <t>1.8.0.17.</t>
  </si>
  <si>
    <t>VALVULA DE RETENÇÃO LATÃO 1/2" X 7/16" NPT</t>
  </si>
  <si>
    <t>1.8.0.18.</t>
  </si>
  <si>
    <t>REGULADOR DE 2º ESTÁGIO 5KG/H</t>
  </si>
  <si>
    <t>1.8.0.19.</t>
  </si>
  <si>
    <t>REGULADOR DE 1º ESTÁGIO 60KG/H MODELO AP-40  COM MANÔMETRO</t>
  </si>
  <si>
    <t>1.8.0.20.</t>
  </si>
  <si>
    <t>EXTINTOR PO QUIMICO SECO (6 KG) - CAPACIDADE EXTINTORA 20 BC</t>
  </si>
  <si>
    <t>1.8.0.21.</t>
  </si>
  <si>
    <t>PLACA DE SINALIZAÇÃO EM PVC COD 01 - (300X300) PROIBIDO FUMAR</t>
  </si>
  <si>
    <t>1.8.0.22.</t>
  </si>
  <si>
    <t>PLACA DE SINALIZAÇÃO EM PVC COD 06 - (300X300) PERIGO INFLAMÁVEL</t>
  </si>
  <si>
    <t>1.8.0.23.</t>
  </si>
  <si>
    <t>BRAÇADEIRA METALICA TIPO "D" DIAM. 3/4"</t>
  </si>
  <si>
    <t>1.8.0.24.</t>
  </si>
  <si>
    <t>PARAFUSO P/BUCHA S-10</t>
  </si>
  <si>
    <t>1.8.0.25.</t>
  </si>
  <si>
    <t>BUCHA DE NYLON S-10</t>
  </si>
  <si>
    <t>1.8.0.26.</t>
  </si>
  <si>
    <t>SUPORTE PARA COLETOR</t>
  </si>
  <si>
    <t>1.9.</t>
  </si>
  <si>
    <t>ALVENARIAS E DIVISÓRIAS</t>
  </si>
  <si>
    <t>1.9.0.1.</t>
  </si>
  <si>
    <t>ALVENARIA EM TIJOLO CERAMICO MACICO 5X10X20CM 1/2 VEZ (ESPESSURA 10CM), ASSENTADO COM ARGAMASSA TRACO 1:2:8 (CIMENTO, CAL E AREIA)</t>
  </si>
  <si>
    <t>1.9.0.2.</t>
  </si>
  <si>
    <t>ALVENARIA DE VEDAÇÃO DE BLOCOS CERÂMICOS FURADOS NA HORIZONTAL DE 9X19X19CM (ESPESSURA 9CM) DE PAREDES COM ÁREA LÍQUIDA MAIOR OU IGUAL A 6M² COM VÃOS E ARGAMASSA DE ASSENTAMENTO COM PREPARO MANUAL. AF_06/2014</t>
  </si>
  <si>
    <t>1.10.</t>
  </si>
  <si>
    <t>ESTRUTURA DE MADEIRA</t>
  </si>
  <si>
    <t>1.10.0.1.</t>
  </si>
  <si>
    <t>TRAMA DE MADEIRA COMPOSTA POR TERÇAS PARA TELHADOS DE ATÉ 2 ÁGUAS PARA TELHA ONDULADA DE FIBROCIMENTO, METÁLICA, PLÁSTICA OU TERMOACÚSTICA, INCLUSO TRANSPORTE VERTICAL. AF_12/2015</t>
  </si>
  <si>
    <t>1.11.</t>
  </si>
  <si>
    <t>COBERTURAS</t>
  </si>
  <si>
    <t>1.11.0.1.</t>
  </si>
  <si>
    <t>TELHAMENTO COM TELHA CERÂMICA CAPA-CANAL, TIPO PLAN, COM ATÉ 2 ÁGUAS, INCLUSO TRANSPORTE VERTICAL. AF_06/2016</t>
  </si>
  <si>
    <t>1.11.0.2.</t>
  </si>
  <si>
    <t>CUMEEIRA PARA TELHA CERÂMICA EMBOÇADA COM ARGAMASSA TRAÇO 1:2:9 (CIMENTO, CAL E AREIA) PARA TELHADOS COM ATÉ 2 ÁGUAS, INCLUSO TRANSPORTE VERTICAL. AF_06/2016</t>
  </si>
  <si>
    <t>1.11.0.3.</t>
  </si>
  <si>
    <t>MAO DE OBRA PARA COBERTURA C/TELHA COLONIAL PLAN</t>
  </si>
  <si>
    <t>1.11.0.4.</t>
  </si>
  <si>
    <t>TELHAMENTO COM TELHA ONDULADA DE FIBROCIMENTO E = 6 MM, COM RECOBRIMENTO LATERAL DE 1 1/4 DE ONDA PARA TELHADO COM INCLINAÇÃO MÁXIMA DE 10°, COM ATÉ 2 ÁGUAS, INCLUSO IÇAMENTO. AF_06/2016</t>
  </si>
  <si>
    <t>1.11.0.5.</t>
  </si>
  <si>
    <t>CUMEEIRA PARA TELHA DE FIBROCIMENTO ONDULADA E = 6 MM, INCLUSO ACESSÓRIOS DE FIXAÇÃO E IÇAMENTO. AF_06/2016</t>
  </si>
  <si>
    <t>1.11.0.6.</t>
  </si>
  <si>
    <t>CALHA EM CHAPA DE AÇO GALVANIZADO NÚMERO 24, DESENVOLVIMENTO DE 50 CM, INCLUSO TRANSPORTE VERTICAL. AF_06/2016</t>
  </si>
  <si>
    <t>1.11.0.7.</t>
  </si>
  <si>
    <t>RUFO EM CHAPA DE AÇO GALVANIZADO NÚMERO 24, CORTE DE 25 CM, INCLUSO TRANSPORTE VERTICAL. AF_06/2016</t>
  </si>
  <si>
    <t>1.12.</t>
  </si>
  <si>
    <t>ESQUADRIAS METÁLICAS</t>
  </si>
  <si>
    <t>1.12.0.1.</t>
  </si>
  <si>
    <t>GUARDA-CORPO COM CORRIMÃO - SEDUC</t>
  </si>
  <si>
    <t>1.12.0.2.</t>
  </si>
  <si>
    <t>CORRIMÃO PISO - SEDUC</t>
  </si>
  <si>
    <t>1.12.0.3.</t>
  </si>
  <si>
    <t>PORTA DE FERRO DE ABRIR TIPO BARRA CHATA, COM REQUADRO E GUARNICAO COMPLETA</t>
  </si>
  <si>
    <t>1.12.0.4.</t>
  </si>
  <si>
    <t>ESQ. MAXIMO AR CHAPA/VIDRO J4 C/FERRAGENS</t>
  </si>
  <si>
    <t>1.12.0.5.</t>
  </si>
  <si>
    <t>GRELHA PADRÃO AGETOP DE FERRO CHATO COM BERÇO (ESPAÇAMENTO ENTRE FACES = 1,5CM - NBR 9050 ACESSIBILIDADE)</t>
  </si>
  <si>
    <t>1.13.</t>
  </si>
  <si>
    <t>VIDROS</t>
  </si>
  <si>
    <t>1.13.0.1.</t>
  </si>
  <si>
    <t>VIDRO LISO COMUM TRANSPARENTE, ESPESSURA 4MM</t>
  </si>
  <si>
    <t>1.14.</t>
  </si>
  <si>
    <t>REVESTIMENTO DE PAREDE</t>
  </si>
  <si>
    <t>1.14.0.1.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</si>
  <si>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</si>
  <si>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1.14.0.2.</t>
  </si>
  <si>
    <t>CHAPISCO APLICADO EM ALVENARIA (COM PRESENÇA DE VÃOS) E ESTRUTURAS DE CONCRETO DE FACHADA, COM COLHER DE PEDREIRO.  ARGAMASSA TRAÇO 1:3 COM PREPARO MANUAL. AF_06/2014</t>
  </si>
  <si>
    <t>1.14.0.3.</t>
  </si>
  <si>
    <t>MASSA ÚNICA, PARA RECEBIMENTO DE PINTURA, EM ARGAMASSA TRAÇO 1:2:8, PREPARO MECÂNICO COM BETONEIRA 400L, APLICADA MANUALMENTE EM FACES INTERNAS DE PAREDES, ESPESSURA DE 10MM, COM EXECUÇÃO DE TALISCAS. AF_06/2014</t>
  </si>
  <si>
    <t>1.14.0.4.</t>
  </si>
  <si>
    <t>REVESTIMENTO CERÂMICO PARA PAREDES INTERNAS COM PLACAS TIPO ESMALTADA EXTRA DE DIMENSÕES 33X45 CM APLICADAS EM AMBIENTES DE ÁREA MAIOR QUE 5 M² NA ALTURA INTEIRA DAS PAREDES. AF_06/2014</t>
  </si>
  <si>
    <t>1.15.</t>
  </si>
  <si>
    <t>FORROS</t>
  </si>
  <si>
    <t>1.15.1.</t>
  </si>
  <si>
    <t>PVC SEM ESTRUTURA</t>
  </si>
  <si>
    <t>1.15.1.1.</t>
  </si>
  <si>
    <t>FORRO DE PVC SEM ESTRUTURA DE METALON (COM REPINTURA DA ESTRUTURA COM TINTA ALQUÍDICA D.F.)</t>
  </si>
  <si>
    <t>1.15.2.</t>
  </si>
  <si>
    <t>PVC COM ESTRUTURA</t>
  </si>
  <si>
    <t>1.15.2.1.</t>
  </si>
  <si>
    <t>FORRO EM RÉGUAS DE PVC, FRISADO, PARA AMBIENTES COMERCIAIS, INCLUSIVE ESTRUTURA DE FIXAÇÃO. AF_05/2017_P</t>
  </si>
  <si>
    <t>1.16.</t>
  </si>
  <si>
    <t>REVESTIMENTO DE PISO</t>
  </si>
  <si>
    <t>1.16.0.1.</t>
  </si>
  <si>
    <t>LASTRO DE CONCRETO MAGRO, APLICADO EM PISOS OU RADIERS, ESPESSURA DE 5 CM. AF_07/2016</t>
  </si>
  <si>
    <t>1.16.0.2.</t>
  </si>
  <si>
    <t>REVESTIMENTO CERÂMICO PARA PISO COM PLACAS TIPO ESMALTADA EXTRA DE DIMENSÕES 45X45 CM APLICADA EM AMBIENTES DE ÁREA MAIOR QUE 10 M2. AF_06/2014</t>
  </si>
  <si>
    <t>1.16.0.3.</t>
  </si>
  <si>
    <t>EXECUÇÃO DE PASSEIO (CALÇADA) OU PISO DE CONCRETO COM CONCRETO MOLDADO IN LOCO, FEITO EM OBRA, ACABAMENTO CONVENCIONAL, ESPESSURA 6 CM, ARMADO. AF_07/2016</t>
  </si>
  <si>
    <t>1.16.0.4.</t>
  </si>
  <si>
    <t>PISO DE BORRACHA COLORIDO MODELO TÁTIL ( ALERTA OU DIRECIONAL) INCLUSO CONTRAPISO (1CI:3ARML) C/ E=2CM E NATA DE CIMENTO</t>
  </si>
  <si>
    <t>1.16.0.5.</t>
  </si>
  <si>
    <t>PISO DE LADRILHO HIDRÁULICO COLORIDO MODELO TÁTIL ( ALERTA OU DIRECIONAL) SEM LASTRO</t>
  </si>
  <si>
    <t>1.17.</t>
  </si>
  <si>
    <t>FERRAGENS</t>
  </si>
  <si>
    <t>1.17.0.1.</t>
  </si>
  <si>
    <t>BARRA DE APOIO EM AÇO INOX - 40 CM</t>
  </si>
  <si>
    <t>1.17.0.2.</t>
  </si>
  <si>
    <t xml:space="preserve">BARRA DE APOIO EM AÇO INOX - 80 CM </t>
  </si>
  <si>
    <t>1.18.</t>
  </si>
  <si>
    <t>ADMINISTRAÇÃO</t>
  </si>
  <si>
    <t>1.18.1.</t>
  </si>
  <si>
    <t>MENSALISTAS</t>
  </si>
  <si>
    <t>1.18.1.1.</t>
  </si>
  <si>
    <t>ENGENHEIRO CIVIL DE OBRA PLENO COM ENCARGOS COMPLEMENTARES</t>
  </si>
  <si>
    <t>H</t>
  </si>
  <si>
    <t>1.18.1.2.</t>
  </si>
  <si>
    <t>ENCARREGADO GERAL COM ENCARGOS COMPLEMENTARES</t>
  </si>
  <si>
    <t>1.18.2.</t>
  </si>
  <si>
    <t>LAUDO DE ESTANQUEIDADE</t>
  </si>
  <si>
    <t>1.18.2.1.</t>
  </si>
  <si>
    <t>1.19.</t>
  </si>
  <si>
    <t>PINTURA</t>
  </si>
  <si>
    <t>1.19.0.1.</t>
  </si>
  <si>
    <t>REMOCAO DE PINTURA ANTIGA A LATEX</t>
  </si>
  <si>
    <t>1.19.0.2.</t>
  </si>
  <si>
    <t>APLICAÇÃO E LIXAMENTO DE MASSA LÁTEX EM PAREDES, DUAS DEMÃOS. AF_06/2014</t>
  </si>
  <si>
    <t>1.19.0.3.</t>
  </si>
  <si>
    <t>PINT.ESMALTE SINT.PAREDES - 2 DEM.C/SELADOR</t>
  </si>
  <si>
    <t>1.19.0.4.</t>
  </si>
  <si>
    <t>APLICAÇÃO MANUAL DE PINTURA COM TINTA LÁTEX ACRÍLICA EM PAREDES, DUAS DEMÃOS. AF_06/2014</t>
  </si>
  <si>
    <t>1.19.0.5.</t>
  </si>
  <si>
    <t>PINTURA ESMALTE FOSCO, DUAS DEMAOS, SOBRE SUPERFICIE METALICA, INCLUSO UMA DEMAO DE FUNDO ANTICORROSIVO. UTILIZACAO DE REVOLVER ( AR-COMPRIMIDO).</t>
  </si>
  <si>
    <t>1.19.0.6.</t>
  </si>
  <si>
    <t>PINTURA ACRILICA EM PISO CIMENTADO DUAS DEMAOS</t>
  </si>
  <si>
    <t>1.19.0.7.</t>
  </si>
  <si>
    <t>PINT.ESMALTE 2 DEM. ESQ.FERRO (SEM FUNDO ANTICOR.)</t>
  </si>
  <si>
    <t>1.20.</t>
  </si>
  <si>
    <t>DIVERSOS</t>
  </si>
  <si>
    <t>1.20.0.1.</t>
  </si>
  <si>
    <t>CANALETA CONCRETO DESEMPENADO 5 CM PD.AGETOP</t>
  </si>
  <si>
    <t>1.20.0.2.</t>
  </si>
  <si>
    <t>LIMPEZA FINAL DE OBRA - (OBRAS CIVIS)</t>
  </si>
  <si>
    <t>2.</t>
  </si>
  <si>
    <t>BLOCO 02 SALAS DE AULA - LAJE</t>
  </si>
  <si>
    <t>2.1.</t>
  </si>
  <si>
    <t>2.1.0.1.</t>
  </si>
  <si>
    <t>LOCAÇÃO DA OBRA, EXECUÇÃO DE GABARITO SEM REAPROVEITAMENTO, INCLUSO PINTURA (FACE INTERNA DO RIPÃO 15CM) E PIQUETE COM TESTEMUNHA</t>
  </si>
  <si>
    <t>2.2.</t>
  </si>
  <si>
    <t>2.2.0.1.</t>
  </si>
  <si>
    <t>2.2.0.2.</t>
  </si>
  <si>
    <t>2.3.</t>
  </si>
  <si>
    <t>2.3.0.1.</t>
  </si>
  <si>
    <t>2.3.0.2.</t>
  </si>
  <si>
    <t>2.3.0.3.</t>
  </si>
  <si>
    <t>2.3.0.4.</t>
  </si>
  <si>
    <t>2.3.0.5.</t>
  </si>
  <si>
    <t>2.3.0.6.</t>
  </si>
  <si>
    <t>2.3.0.7.</t>
  </si>
  <si>
    <t>2.4.</t>
  </si>
  <si>
    <t>2.4.1.</t>
  </si>
  <si>
    <t>SAPATAS</t>
  </si>
  <si>
    <t>2.4.1.1.</t>
  </si>
  <si>
    <t>ESCAVAÇÃO MANUAL PARA BLOCO DE COROAMENTO OU SAPATA, SEM PREVISÃO DE FÔRMA. AF_06/2017</t>
  </si>
  <si>
    <t>2.4.1.2.</t>
  </si>
  <si>
    <t>2.4.1.3.</t>
  </si>
  <si>
    <t>CONCRETO FCK = 20MPA, TRAÇO 1:2,7:3 (CIMENTO/ AREIA MÉDIA/ BRITA 1)  - PREPARO MECÂNICO COM BETONEIRA 400 L. AF_07/2016</t>
  </si>
  <si>
    <t>2.4.1.4.</t>
  </si>
  <si>
    <t>2.4.1.5.</t>
  </si>
  <si>
    <t>2.4.1.6.</t>
  </si>
  <si>
    <t>ARMAÇÃO DE BLOCO, VIGA BALDRAME OU SAPATA UTILIZANDO AÇO CA-50 DE 6,3 MM - MONTAGEM. AF_06/2017</t>
  </si>
  <si>
    <t>2.4.1.7.</t>
  </si>
  <si>
    <t>ARMAÇÃO DE BLOCO, VIGA BALDRAME OU SAPATA UTILIZANDO AÇO CA-50 DE 10 MM - MONTAGEM. AF_06/2017</t>
  </si>
  <si>
    <t>2.4.1.8.</t>
  </si>
  <si>
    <t>2.4.2.</t>
  </si>
  <si>
    <t>VIGAS BALDRAMES</t>
  </si>
  <si>
    <t>2.4.2.1.</t>
  </si>
  <si>
    <t>2.4.2.2.</t>
  </si>
  <si>
    <t>2.4.2.3.</t>
  </si>
  <si>
    <t>2.4.2.4.</t>
  </si>
  <si>
    <t>2.4.2.5.</t>
  </si>
  <si>
    <t>2.4.2.6.</t>
  </si>
  <si>
    <t>2.4.2.7.</t>
  </si>
  <si>
    <t>2.4.2.8.</t>
  </si>
  <si>
    <t>2.4.3.</t>
  </si>
  <si>
    <t>2.4.3.1.</t>
  </si>
  <si>
    <t>ENSAIO DE RESISTENCIA A COMPRESSAO SIMPLES - CONCRETO</t>
  </si>
  <si>
    <t>2.5.</t>
  </si>
  <si>
    <t>2.5.1.</t>
  </si>
  <si>
    <t>PILARES</t>
  </si>
  <si>
    <t>2.5.1.1.</t>
  </si>
  <si>
    <t>MONTAGEM E DESMONTAGEM DE FÔRMA DE PILARES RETANGULARES E ESTRUTURAS SIMILARES COM ÁREA MÉDIA DAS SEÇÕES MENOR OU IGUAL A 0,25 M², PÉ-DIREITO SIMPLES, EM CHAPA DE MADEIRA COMPENSADA RESINADA, 8 UTILIZAÇÕES. AF_12/2015</t>
  </si>
  <si>
    <t>2.5.1.2.</t>
  </si>
  <si>
    <t>2.5.1.3.</t>
  </si>
  <si>
    <t>LANÇAMENTO COM USO DE BALDES, ADENSAMENTO E ACABAMENTO DE CONCRETO EM ESTRUTURAS. AF_12/2015</t>
  </si>
  <si>
    <t>2.5.1.4.</t>
  </si>
  <si>
    <t>ARMAÇÃO DE PILAR OU VIGA DE UMA ESTRUTURA CONVENCIONAL DE CONCRETO ARMADO EM UMA EDIFICAÇÃO TÉRREA OU SOBRADO UTILIZANDO AÇO CA-50 DE 10,0 MM - MONTAGEM. AF_12/2015</t>
  </si>
  <si>
    <t>2.5.1.5.</t>
  </si>
  <si>
    <t>ARMAÇÃO DE PILAR OU VIGA DE UMA ESTRUTURA CONVENCIONAL DE CONCRETO ARMADO EM UMA EDIFICAÇÃO TÉRREA OU SOBRADO UTILIZANDO AÇO CA-60 DE 5,0 MM - MONTAGEM. AF_12/2015</t>
  </si>
  <si>
    <t>2.5.2.</t>
  </si>
  <si>
    <t>VIGAS DE COBERTURA</t>
  </si>
  <si>
    <t>2.5.2.1.</t>
  </si>
  <si>
    <t>MONTAGEM E DESMONTAGEM DE FÔRMA DE VIGA, ESCORAMENTO METÁLICO, PÉ-DIREITO SIMPLES, EM CHAPA DE MADEIRA RESINADA, 8 UTILIZAÇÕES. AF_12/2015</t>
  </si>
  <si>
    <t>2.5.2.2.</t>
  </si>
  <si>
    <t>2.5.2.3.</t>
  </si>
  <si>
    <t>2.5.2.4.</t>
  </si>
  <si>
    <t>ARMAÇÃO DE PILAR OU VIGA DE UMA ESTRUTURA CONVENCIONAL DE CONCRETO ARMADO EM UMA EDIFICAÇÃO TÉRREA OU SOBRADO UTILIZANDO AÇO CA-50 DE 8,0 MM - MONTAGEM. AF_12/2015</t>
  </si>
  <si>
    <t>2.5.2.5.</t>
  </si>
  <si>
    <t>2.5.3.</t>
  </si>
  <si>
    <t>LAJE</t>
  </si>
  <si>
    <t>2.5.3.1.</t>
  </si>
  <si>
    <t>MONTAGEM E DESMONTAGEM DE FÔRMA DE LAJE MACIÇA COM ÁREA MÉDIA MAIOR QUE 20 M², PÉ-DIREITO SIMPLES, EM CHAPA DE MADEIRA COMPENSADA RESINADA, 4 UTILIZAÇÕES. AF_12/2015</t>
  </si>
  <si>
    <t>2.5.3.2.</t>
  </si>
  <si>
    <t>2.5.3.3.</t>
  </si>
  <si>
    <t>2.5.3.4.</t>
  </si>
  <si>
    <t>ARMAÇÃO DE LAJE DE UMA ESTRUTURA CONVENCIONAL DE CONCRETO ARMADO EM UMA EDIFICAÇÃO TÉRREA OU SOBRADO UTILIZANDO AÇO CA-50 DE 8,0 MM - MONTAGEM. AF_12/2015</t>
  </si>
  <si>
    <t>2.5.3.5.</t>
  </si>
  <si>
    <t>ARMAÇÃO DE LAJE DE UMA ESTRUTURA CONVENCIONAL DE CONCRETO ARMADO EM UMA EDIFICAÇÃO TÉRREA OU SOBRADO UTILIZANDO AÇO CA-60 DE 5,0 MM - MONTAGEM. AF_12/2015</t>
  </si>
  <si>
    <t>2.5.4.</t>
  </si>
  <si>
    <t>2.5.4.1.</t>
  </si>
  <si>
    <t>2.5.4.2.</t>
  </si>
  <si>
    <t>2.6.</t>
  </si>
  <si>
    <t>2.6.0.1.</t>
  </si>
  <si>
    <t>BRACADEIRA METALICA TIPO "U" DIAM. 3/4"</t>
  </si>
  <si>
    <t>2.6.0.2.</t>
  </si>
  <si>
    <t>BUCHA E ARRUELA METALICA DIAM. 3/4"</t>
  </si>
  <si>
    <t>2.6.0.3.</t>
  </si>
  <si>
    <t>CABO DE COBRE FLEXÍVEL ISOLADO, 2,5 MM², ANTI-CHAMA 0,6/1,0 KV, PARA CIRCUITOS TERMINAIS - FORNECIMENTO E INSTALAÇÃO. AF_12/2015</t>
  </si>
  <si>
    <t>2.6.0.4.</t>
  </si>
  <si>
    <t>CABO DE COBRE FLEXÍVEL ISOLADO, 4 MM², ANTI-CHAMA 0,6/1,0 KV, PARA CIRCUITOS TERMINAIS - FORNECIMENTO E INSTALAÇÃO. AF_12/2015</t>
  </si>
  <si>
    <t>2.6.0.5.</t>
  </si>
  <si>
    <t>CAIXA DE PASSAGEM PARA TELEFONE 15X15X10CM (SOBREPOR), FORNECIMENTO E INSTALACAO.</t>
  </si>
  <si>
    <t>2.6.0.6.</t>
  </si>
  <si>
    <t>CAIXA OCTOGONAL 4" X 4", METÁLICA, INSTALADA EM LAJE - FORNECIMENTO E INSTALAÇÃO. AF_12/2015</t>
  </si>
  <si>
    <t>2.6.0.7.</t>
  </si>
  <si>
    <t>CAIXA RETANGULAR 4" X 2" MÉDIA (1,30 M DO PISO), METÁLICA, INSTALADA EM PAREDE - FORNECIMENTO E INSTALAÇÃO. AF_12/2015</t>
  </si>
  <si>
    <t>2.6.0.8.</t>
  </si>
  <si>
    <t>CAIXA RETANGULAR 4" X 2" BAIXA (0,30 M DO PISO), METÁLICA, INSTALADA EM PAREDE - FORNECIMENTO E INSTALAÇÃO. AF_12/2015</t>
  </si>
  <si>
    <t>2.6.0.9.</t>
  </si>
  <si>
    <t>CAIXA RETANGULAR 4" X 2" ALTA (2,00 M DO PISO), METÁLICA, INSTALADA EM PAREDE - FORNECIMENTO E INSTALAÇÃO. AF_12/2015</t>
  </si>
  <si>
    <t>2.6.0.10.</t>
  </si>
  <si>
    <t>CURVA 90 GRAUS PARA ELETRODUTO, PVC, ROSCÁVEL, DN 25 MM (3/4"), PARA CIRCUITOS TERMINAIS, INSTALADA EM LAJE - FORNECIMENTO E INSTALAÇÃO. AF_12/2015</t>
  </si>
  <si>
    <t>2.6.0.11.</t>
  </si>
  <si>
    <t>CURVA 90 GRAUS PARA ELETRODUTO, PVC, ROSCÁVEL, DN 32 MM (1"), PARA CIRCUITOS TERMINAIS, INSTALADA EM LAJE - FORNECIMENTO E INSTALAÇÃO. AF_12/2015</t>
  </si>
  <si>
    <t>2.6.0.12.</t>
  </si>
  <si>
    <t>DISJUNTOR MONOPOLAR TIPO DIN, CORRENTE NOMINAL DE 10A - FORNECIMENTO E INSTALAÇÃO. AF_04/2016</t>
  </si>
  <si>
    <t>2.6.0.13.</t>
  </si>
  <si>
    <t>DISJUNTOR MONOPOLAR TIPO DIN, CORRENTE NOMINAL DE 16A - FORNECIMENTO E INSTALAÇÃO. AF_04/2016</t>
  </si>
  <si>
    <t>2.6.0.14.</t>
  </si>
  <si>
    <t>2.6.0.15.</t>
  </si>
  <si>
    <t>DISPOSITIVO DE PROTEÇÃO CONTRA SURTOS (D.P.S.) 275V DE 8 A 40KA</t>
  </si>
  <si>
    <t>2.6.0.16.</t>
  </si>
  <si>
    <t>ELETRODUTO FLEXÍVEL CORRUGADO, PVC, DN 25 MM (3/4"), PARA CIRCUITOS TERMINAIS, INSTALADO EM LAJE - FORNECIMENTO E INSTALAÇÃO. AF_12/2015</t>
  </si>
  <si>
    <t>2.6.0.17.</t>
  </si>
  <si>
    <t>ELETRODUTO FLEXÍVEL CORRUGADO, PVC, DN 32 MM (1"), PARA CIRCUITOS TERMINAIS, INSTALADO EM LAJE - FORNECIMENTO E INSTALAÇÃO. AF_12/2015</t>
  </si>
  <si>
    <t>2.6.0.18.</t>
  </si>
  <si>
    <t>ELETRODUTO RÍGIDO ROSCÁVEL, PVC, DN 25 MM (3/4"), PARA CIRCUITOS TERMINAIS, INSTALADO EM PAREDE - FORNECIMENTO E INSTALAÇÃO. AF_12/2015</t>
  </si>
  <si>
    <t>2.6.0.19.</t>
  </si>
  <si>
    <t>FITA ISOLANTE, ROLO DE 20,00 M</t>
  </si>
  <si>
    <t>2.6.0.20.</t>
  </si>
  <si>
    <t>INTERRUPTOR SIMPLES (1 MÓDULO), 10A/250V, INCLUINDO SUPORTE E PLACA - FORNECIMENTO E INSTALAÇÃO. AF_12/2015</t>
  </si>
  <si>
    <t>2.6.0.21.</t>
  </si>
  <si>
    <t>INTERRUPTOR DIFERENCIAL RESIDUAL (D.R.) BIPOLAR DE 25A-30mA</t>
  </si>
  <si>
    <t>2.6.0.22.</t>
  </si>
  <si>
    <t>LÂMPADA COMPACTA DE LED 10 W, BASE E27 - FORNECIMENTO E INSTALAÇÃO. AF_11/2017</t>
  </si>
  <si>
    <t>2.6.0.23.</t>
  </si>
  <si>
    <t xml:space="preserve">LÂMPADA LED TUBULAR 18W </t>
  </si>
  <si>
    <t>2.6.0.24.</t>
  </si>
  <si>
    <t>LUMINÁRIA TIPO CALHA, DE SOBREPOR, COM 2 LÂMPADAS TUBULARES DE 36 W - FORNECIMENTO E INSTALAÇÃO. AF_11/2017</t>
  </si>
  <si>
    <t>2.6.0.25.</t>
  </si>
  <si>
    <t>LUMINÁRIA TIPO SPOT, DE SOBREPOR, COM 1 LÂMPADA DE 15 W - FORNECIMENTO E INSTALAÇÃO. AF_11/2017</t>
  </si>
  <si>
    <t>2.6.0.26.</t>
  </si>
  <si>
    <t>LUVA PARA ELETRODUTO, PVC, ROSCÁVEL, DN 25 MM (3/4"), PARA CIRCUITOS TERMINAIS, INSTALADA EM PAREDE - FORNECIMENTO E INSTALAÇÃO. AF_12/2015</t>
  </si>
  <si>
    <t>2.6.0.27.</t>
  </si>
  <si>
    <t>QUADRO DE DISTRIBUICAO DE ENERGIA DE EMBUTIR, EM CHAPA METALICA, PARA 24 DISJUNTORES TERMOMAGNETICOS MONOPOLARES, COM BARRAMENTO TRIFASICO E NEUTRO, FORNECIMENTO E INSTALACAO</t>
  </si>
  <si>
    <t>2.6.0.28.</t>
  </si>
  <si>
    <t>TOMADA BAIXA DE EMBUTIR (1 MÓDULO), 2P+T 10 A, INCLUINDO SUPORTE E PLACA - FORNECIMENTO E INSTALAÇÃO. AF_12/2015</t>
  </si>
  <si>
    <t>2.6.0.29.</t>
  </si>
  <si>
    <t>TOMADA ALTA DE EMBUTIR (1 MÓDULO), 2P+T 20 A, INCLUINDO SUPORTE E PLACA - FORNECIMENTO E INSTALAÇÃO. AF_12/2015</t>
  </si>
  <si>
    <t>2.7.</t>
  </si>
  <si>
    <t>2.7.0.1.</t>
  </si>
  <si>
    <t>ALVENARIA DE VEDAÇÃO DE BLOCOS CERÂMICOS FURADOS NA HORIZONTAL DE 9X19X19CM (ESPESSURA 9CM) DE PAREDES COM ÁREA LÍQUIDA MAIOR OU IGUAL A 6M² SEM VÃOS E ARGAMASSA DE ASSENTAMENTO COM PREPARO EM BETONEIRA. AF_06/2014</t>
  </si>
  <si>
    <t>2.7.0.2.</t>
  </si>
  <si>
    <t>FIXAÇÃO (ENCUNHAMENTO) DE ALVENARIA DE VEDAÇÃO COM ARGAMASSA APLICADA COM COLHER. AF_03/2016</t>
  </si>
  <si>
    <t>2.8.</t>
  </si>
  <si>
    <t>IMPERMEABILIZAÇÃO</t>
  </si>
  <si>
    <t>2.8.1.</t>
  </si>
  <si>
    <t>IMPERMEABILIZAÇÃO DA VIGA BALDRAME</t>
  </si>
  <si>
    <t>2.8.1.1.</t>
  </si>
  <si>
    <t>IMPERMEABILIZACAO DE ESTRUTURAS ENTERRADAS, COM TINTA ASFALTICA, DUAS DEMAOS.</t>
  </si>
  <si>
    <t>2.9.</t>
  </si>
  <si>
    <t>ESTRUTURAS METÁLICAS</t>
  </si>
  <si>
    <t>2.9.0.1.</t>
  </si>
  <si>
    <t>ESTRUTURA METÁLICA CONVENCIONAL EM AÇO DO TIPO USI SAC-300 COM FUNDO ANTICORROSIVO</t>
  </si>
  <si>
    <t>2.10.</t>
  </si>
  <si>
    <t>2.10.0.1.</t>
  </si>
  <si>
    <t xml:space="preserve">TELHA GALVALUME AÇO 0,43 COM ISOPOR DE 30 MM ACABAMENTO EM TELHA PREPINTADA NA COR BRANCA OU ACABAMENTO AÇO LIZO PRE PINTADO BRANCO </t>
  </si>
  <si>
    <t>2.10.0.2.</t>
  </si>
  <si>
    <t>2.10.0.3.</t>
  </si>
  <si>
    <t>2.11.</t>
  </si>
  <si>
    <t>2.11.0.1.</t>
  </si>
  <si>
    <t>JANELA DE AÇO DE CORRER, 4 FOLHAS, FIXAÇÃO COM ARGAMASSA, SEM VIDROS, PADRONIZADA. AF_07/2016</t>
  </si>
  <si>
    <t>2.11.0.2.</t>
  </si>
  <si>
    <t>JANELA DE AÇO BASCULANTE, FIXAÇÃO COM ARGAMASSA, SEM VIDROS, PADRONIZADA. AF_07/2016</t>
  </si>
  <si>
    <t>2.11.0.3.</t>
  </si>
  <si>
    <t>2.12.</t>
  </si>
  <si>
    <t>2.12.0.1.</t>
  </si>
  <si>
    <t>2.12.0.2.</t>
  </si>
  <si>
    <t>VIDRO FANTASIA TIPO CANELADO, ESPESSURA 4MM</t>
  </si>
  <si>
    <t>2.13.</t>
  </si>
  <si>
    <t>2.13.0.1.</t>
  </si>
  <si>
    <t>CHAPISCO APLICADO EM ALVENARIAS E ESTRUTURAS DE CONCRETO INTERNAS, COM COLHER DE PEDREIRO.  ARGAMASSA TRAÇO 1:3 COM PREPARO EM BETONEIRA 400L. AF_06/2014</t>
  </si>
  <si>
    <t>2.13.0.2.</t>
  </si>
  <si>
    <t>MASSA ÚNICA, PARA RECEBIMENTO DE PINTURA, EM ARGAMASSA TRAÇO 1:2:8, PREPARO MANUAL, APLICADA MANUALMENTE EM FACES INTERNAS DE PAREDES, ESPESSURA DE 10MM, COM EXECUÇÃO DE TALISCAS. AF_06/2014</t>
  </si>
  <si>
    <t>2.13.0.3.</t>
  </si>
  <si>
    <t>PEITORIL EM MARMORE BRANCO, LARGURA DE 15CM, ASSENTADO COM ARGAMASSA TRACO 1:4 (CIMENTO E AREIA MEDIA), PREPARO MANUAL DA ARGAMASSA</t>
  </si>
  <si>
    <t>2.14.</t>
  </si>
  <si>
    <t>2.14.0.1.</t>
  </si>
  <si>
    <t>CHAPISCO APLICADO NO TETO, COM ROLO PARA TEXTURA ACRÍLICA. ARGAMASSA INDUSTRIALIZADA COM PREPARO MANUAL. AF_06/2014</t>
  </si>
  <si>
    <t>2.14.0.2.</t>
  </si>
  <si>
    <t>APLICAÇÃO MANUAL DE GESSO DESEMPENADO (SEM TALISCAS) EM TETO DE AMBIENTES DE ÁREA MAIOR QUE 10M², ESPESSURA DE 1,0CM. AF_06/2014</t>
  </si>
  <si>
    <t>2.15.</t>
  </si>
  <si>
    <t>2.15.0.1.</t>
  </si>
  <si>
    <t>LASTRO DE CONCRETO MAGRO, APLICADO EM PISOS OU RADIERS, ESPESSURA DE 3 CM. AF_07/2016</t>
  </si>
  <si>
    <t>2.15.0.2.</t>
  </si>
  <si>
    <t>2.15.0.3.</t>
  </si>
  <si>
    <t>PISO EM GRANILITE, MARMORITE OU GRANITINA ESPESSURA 8 MM, INCLUSO JUNTAS DE DILATACAO PLASTICAS</t>
  </si>
  <si>
    <t>2.15.0.4.</t>
  </si>
  <si>
    <t>RASPAGEM E APLICAÇÃO RESINA ACRÍLICA DUAS DEMÃOS</t>
  </si>
  <si>
    <t>2.16.</t>
  </si>
  <si>
    <t>MARCENARIA</t>
  </si>
  <si>
    <t>2.16.0.1.</t>
  </si>
  <si>
    <t>BATE CARTEIRA ENVERNIZADO E ASSENT. 2,5 X 12 CM</t>
  </si>
  <si>
    <t>2.17.</t>
  </si>
  <si>
    <t>2.17.0.1.</t>
  </si>
  <si>
    <t>2.17.0.2.</t>
  </si>
  <si>
    <t>APLICAÇÃO MANUAL DE PINTURA COM TINTA TEXTURIZADA ACRÍLICA EM PAREDES EXTERNAS DE CASAS, UMA COR. AF_06/2014</t>
  </si>
  <si>
    <t>2.17.0.3.</t>
  </si>
  <si>
    <t>2.17.0.4.</t>
  </si>
  <si>
    <t>2.17.0.5.</t>
  </si>
  <si>
    <t>2.17.0.6.</t>
  </si>
  <si>
    <t>APLICAÇÃO E LIXAMENTO DE MASSA LÁTEX EM TETO, DUAS DEMÃOS. AF_06/2014</t>
  </si>
  <si>
    <t>2.17.0.7.</t>
  </si>
  <si>
    <t>APLICAÇÃO MANUAL DE PINTURA COM TINTA LÁTEX PVA EM TETO, DUAS DEMÃOS. AF_06/2014</t>
  </si>
  <si>
    <t>2.17.0.8.</t>
  </si>
  <si>
    <t>2.17.0.9.</t>
  </si>
  <si>
    <t>LETREIRO PEQ.PORTE A PINCEL EM PAREDE E PORTAS</t>
  </si>
  <si>
    <t>2.18.</t>
  </si>
  <si>
    <t>2.18.0.1.</t>
  </si>
  <si>
    <t>QD.GIZ EMBOCO/LAM.MELAMINICO COMPL.-ESC.2000 4,50X1,40M</t>
  </si>
  <si>
    <t>2.18.0.2.</t>
  </si>
  <si>
    <t>3.</t>
  </si>
  <si>
    <t>PASSARELA</t>
  </si>
  <si>
    <t>3.1.</t>
  </si>
  <si>
    <t>3.1.0.1.</t>
  </si>
  <si>
    <t>3.2.</t>
  </si>
  <si>
    <t>3.2.0.1.</t>
  </si>
  <si>
    <t>3.2.0.2.</t>
  </si>
  <si>
    <t>3.3.</t>
  </si>
  <si>
    <t>3.3.0.1.</t>
  </si>
  <si>
    <t>3.3.0.2.</t>
  </si>
  <si>
    <t>FABRICAÇÃO, MONTAGEM E DESMONTAGEM DE FÔRMA PARA BLOCO DE COROAMENTO, EM MADEIRA SERRADA, E=25 MM, 4 UTILIZAÇÕES. AF_06/2017</t>
  </si>
  <si>
    <t>3.3.0.3.</t>
  </si>
  <si>
    <t>ESCAVAÇÃO MANUAL PARA BLOCO DE COROAMENTO OU SAPATA, COM PREVISÃO DE FÔRMA. AF_06/2017</t>
  </si>
  <si>
    <t>3.3.0.4.</t>
  </si>
  <si>
    <t>APILOAMENTO (BLOCOS/SAPATAS)</t>
  </si>
  <si>
    <t>3.3.0.5.</t>
  </si>
  <si>
    <t>3.3.0.6.</t>
  </si>
  <si>
    <t>3.3.0.7.</t>
  </si>
  <si>
    <t>3.3.0.8.</t>
  </si>
  <si>
    <t>3.3.0.9.</t>
  </si>
  <si>
    <t>ARMAÇÃO DE BLOCO, VIGA BALDRAME OU SAPATA UTILIZANDO AÇO CA-50 DE 12,5 MM - MONTAGEM. AF_06/2017</t>
  </si>
  <si>
    <t>3.4.</t>
  </si>
  <si>
    <t>3.4.0.1.</t>
  </si>
  <si>
    <t>3.5.</t>
  </si>
  <si>
    <t>3.5.0.1.</t>
  </si>
  <si>
    <t>COBERTURA COM TELHA CHAPA GALVANIZADA  TRAPEZOIDAL 0,5 MM COM ACESSÓRIOS</t>
  </si>
  <si>
    <t>3.5.0.2.</t>
  </si>
  <si>
    <t>3.6.</t>
  </si>
  <si>
    <t>3.6.0.1.</t>
  </si>
  <si>
    <t>3.6.0.2.</t>
  </si>
  <si>
    <t>3.6.0.3.</t>
  </si>
  <si>
    <t>3.7.</t>
  </si>
  <si>
    <t>3.7.0.1.</t>
  </si>
  <si>
    <t>3.8.</t>
  </si>
  <si>
    <t>3.8.0.1.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</si>
  <si>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</si>
  <si>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</si>
  <si>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</si>
  <si>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</si>
  <si>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</si>
  <si>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</si>
  <si>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t>VALOR TOTAL</t>
  </si>
  <si>
    <t>VALOR BDI</t>
  </si>
  <si>
    <t>TOTAL ORÇAMENTO</t>
  </si>
  <si>
    <r>
      <t>CUSTO POR M</t>
    </r>
    <r>
      <rPr>
        <b/>
        <vertAlign val="superscript"/>
        <sz val="8"/>
        <rFont val="Times New Roman"/>
        <family val="1"/>
      </rPr>
      <t>2</t>
    </r>
  </si>
  <si>
    <t>MATERIAL S/ BDI</t>
  </si>
  <si>
    <t>MÃO DE OBRA S/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</si>
</sst>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8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u/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vertAlign val="superscript"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Alignment="0" applyProtection="0"/>
  </cellStyleXfs>
  <cellXfs count="143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/>
    <xf numFmtId="0" fontId="6" fillId="0" borderId="0" xfId="0" applyFont="1" applyBorder="1" applyAlignment="1" applyProtection="1"/>
    <xf numFmtId="0" fontId="6" fillId="0" borderId="2" xfId="0" applyFont="1" applyBorder="1" applyAlignment="1" applyProtection="1"/>
    <xf numFmtId="164" fontId="2" fillId="0" borderId="3" xfId="0" quotePrefix="1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165" fontId="6" fillId="0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166" fontId="6" fillId="0" borderId="12" xfId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1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6" fillId="2" borderId="23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/>
    </xf>
    <xf numFmtId="1" fontId="10" fillId="5" borderId="1" xfId="0" applyNumberFormat="1" applyFont="1" applyFill="1" applyBorder="1" applyAlignment="1" applyProtection="1">
      <alignment horizontal="left" vertical="center"/>
      <protection locked="0"/>
    </xf>
    <xf numFmtId="0" fontId="6" fillId="6" borderId="0" xfId="0" applyNumberFormat="1" applyFont="1" applyFill="1" applyBorder="1" applyAlignment="1" applyProtection="1">
      <alignment vertical="center"/>
      <protection locked="0"/>
    </xf>
    <xf numFmtId="0" fontId="6" fillId="6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NumberFormat="1" applyFont="1" applyFill="1" applyBorder="1" applyAlignment="1" applyProtection="1">
      <alignment vertical="center"/>
      <protection locked="0"/>
    </xf>
    <xf numFmtId="0" fontId="6" fillId="6" borderId="0" xfId="0" applyNumberFormat="1" applyFont="1" applyFill="1" applyBorder="1" applyAlignment="1" applyProtection="1">
      <alignment vertical="center"/>
    </xf>
    <xf numFmtId="4" fontId="10" fillId="6" borderId="2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165" fontId="11" fillId="0" borderId="13" xfId="0" applyNumberFormat="1" applyFont="1" applyFill="1" applyBorder="1" applyAlignment="1" applyProtection="1">
      <alignment horizontal="left" vertical="center"/>
    </xf>
    <xf numFmtId="1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 applyProtection="1">
      <alignment horizontal="right" vertical="center"/>
    </xf>
    <xf numFmtId="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4" fontId="12" fillId="0" borderId="15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vertical="top"/>
    </xf>
    <xf numFmtId="0" fontId="2" fillId="0" borderId="30" xfId="0" applyFont="1" applyBorder="1" applyAlignment="1" applyProtection="1">
      <alignment vertical="top"/>
    </xf>
    <xf numFmtId="0" fontId="2" fillId="0" borderId="31" xfId="0" applyFont="1" applyBorder="1" applyAlignment="1" applyProtection="1">
      <alignment horizontal="center" vertical="center"/>
    </xf>
    <xf numFmtId="0" fontId="4" fillId="7" borderId="29" xfId="0" applyFont="1" applyFill="1" applyBorder="1" applyProtection="1"/>
    <xf numFmtId="0" fontId="4" fillId="7" borderId="32" xfId="0" applyFont="1" applyFill="1" applyBorder="1" applyProtection="1"/>
    <xf numFmtId="0" fontId="4" fillId="7" borderId="33" xfId="0" applyFont="1" applyFill="1" applyBorder="1" applyProtection="1"/>
    <xf numFmtId="0" fontId="4" fillId="7" borderId="30" xfId="0" applyFont="1" applyFill="1" applyBorder="1" applyProtection="1"/>
    <xf numFmtId="4" fontId="4" fillId="7" borderId="34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4" fontId="6" fillId="0" borderId="5" xfId="1" applyNumberFormat="1" applyFont="1" applyFill="1" applyBorder="1" applyAlignment="1" applyProtection="1">
      <alignment vertical="center"/>
    </xf>
    <xf numFmtId="4" fontId="6" fillId="0" borderId="28" xfId="1" applyNumberFormat="1" applyFont="1" applyFill="1" applyBorder="1" applyAlignment="1" applyProtection="1">
      <alignment vertical="center"/>
    </xf>
    <xf numFmtId="166" fontId="6" fillId="0" borderId="0" xfId="1" applyFont="1" applyFill="1" applyBorder="1" applyAlignment="1" applyProtection="1">
      <alignment horizontal="left" vertical="center"/>
    </xf>
    <xf numFmtId="4" fontId="6" fillId="8" borderId="34" xfId="1" applyNumberFormat="1" applyFont="1" applyFill="1" applyBorder="1" applyAlignment="1" applyProtection="1">
      <alignment vertical="center"/>
    </xf>
    <xf numFmtId="166" fontId="6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4" fontId="6" fillId="0" borderId="0" xfId="1" applyNumberFormat="1" applyFont="1" applyFill="1" applyBorder="1" applyAlignment="1" applyProtection="1">
      <alignment vertical="center"/>
    </xf>
    <xf numFmtId="4" fontId="6" fillId="0" borderId="34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6" fontId="10" fillId="0" borderId="0" xfId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166" fontId="10" fillId="0" borderId="0" xfId="1" applyFont="1" applyFill="1" applyBorder="1" applyAlignment="1" applyProtection="1">
      <alignment horizontal="left" vertical="center"/>
      <protection locked="0"/>
    </xf>
    <xf numFmtId="166" fontId="6" fillId="0" borderId="0" xfId="1" applyFont="1" applyFill="1" applyBorder="1" applyAlignment="1" applyProtection="1">
      <alignment horizontal="left" vertical="center"/>
      <protection locked="0"/>
    </xf>
    <xf numFmtId="4" fontId="6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/>
    <xf numFmtId="0" fontId="1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4" fontId="12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4" fontId="4" fillId="0" borderId="0" xfId="0" applyNumberFormat="1" applyFont="1" applyBorder="1" applyProtection="1">
      <protection locked="0"/>
    </xf>
    <xf numFmtId="1" fontId="2" fillId="0" borderId="28" xfId="0" applyNumberFormat="1" applyFont="1" applyBorder="1" applyAlignment="1" applyProtection="1">
      <alignment horizontal="center" vertical="center"/>
    </xf>
    <xf numFmtId="165" fontId="9" fillId="0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166" fontId="6" fillId="0" borderId="29" xfId="1" applyFont="1" applyFill="1" applyBorder="1" applyAlignment="1" applyProtection="1">
      <alignment horizontal="center" vertical="center"/>
    </xf>
    <xf numFmtId="166" fontId="6" fillId="0" borderId="34" xfId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2" fontId="2" fillId="0" borderId="3" xfId="0" applyNumberFormat="1" applyFont="1" applyBorder="1" applyAlignment="1" applyProtection="1">
      <alignment horizontal="left"/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5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6" fillId="0" borderId="0" xfId="0" applyNumberFormat="1" applyFont="1" applyBorder="1" applyAlignment="1" applyProtection="1">
      <alignment horizontal="left" vertical="center" wrapText="1"/>
    </xf>
    <xf numFmtId="166" fontId="6" fillId="0" borderId="29" xfId="1" applyFont="1" applyFill="1" applyBorder="1" applyAlignment="1" applyProtection="1">
      <alignment horizontal="left" vertical="center"/>
    </xf>
    <xf numFmtId="166" fontId="6" fillId="0" borderId="34" xfId="1" applyFont="1" applyFill="1" applyBorder="1" applyAlignment="1" applyProtection="1">
      <alignment horizontal="left" vertical="center"/>
    </xf>
    <xf numFmtId="166" fontId="6" fillId="8" borderId="29" xfId="1" applyFont="1" applyFill="1" applyBorder="1" applyAlignment="1" applyProtection="1">
      <alignment horizontal="left" vertical="center"/>
    </xf>
    <xf numFmtId="166" fontId="6" fillId="8" borderId="34" xfId="1" applyFont="1" applyFill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</cellXfs>
  <cellStyles count="2">
    <cellStyle name="Normal" xfId="0" builtinId="0"/>
    <cellStyle name="Vírgula" xfId="1" builtinId="3"/>
  </cellStyles>
  <dxfs count="591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1</xdr:row>
      <xdr:rowOff>76201</xdr:rowOff>
    </xdr:from>
    <xdr:ext cx="2882225" cy="108000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47701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PIRACANJUBA/BELA%20VISTA/EE%20DR%20BELEM/2019_REFORMA%20E%20AMPLIA&#199;&#195;O/PROJETO%20EXECUTIVO/ORIGINAIS/ORC_52032230_ABR19%20DESONERAD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  <sheetName val="ORC_52032230_ABR19 DESONER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>
            <v>0.26790549846670442</v>
          </cell>
        </row>
      </sheetData>
      <sheetData sheetId="8"/>
      <sheetData sheetId="9"/>
      <sheetData sheetId="10"/>
      <sheetData sheetId="11"/>
      <sheetData sheetId="12">
        <row r="5">
          <cell r="O5">
            <v>0.26790547370910645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PIRACANJUBA/BELA%20VISTA/EE%20DR%20BELEM/2019_REFORMA%20E%20AMPLIA&#199;&#195;O/PROJETO%20EXECUTIVO/ORIGINAIS/ORC_52032230_ABR19%20DESONERADO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>
    <pageSetUpPr fitToPage="1"/>
  </sheetPr>
  <dimension ref="A1:Y363"/>
  <sheetViews>
    <sheetView showGridLines="0" tabSelected="1" view="pageBreakPreview" topLeftCell="O1" zoomScaleNormal="100" zoomScaleSheetLayoutView="100" workbookViewId="0">
      <pane ySplit="1" topLeftCell="A2" activePane="bottomLeft" state="frozen"/>
      <selection activeCell="O1" sqref="O1"/>
      <selection pane="bottomLeft" activeCell="O2" sqref="O2:W2"/>
    </sheetView>
  </sheetViews>
  <sheetFormatPr defaultRowHeight="12.75" x14ac:dyDescent="0.2"/>
  <cols>
    <col min="1" max="11" width="9.140625" style="5" hidden="1" customWidth="1"/>
    <col min="12" max="12" width="3.28515625" style="5" hidden="1" customWidth="1"/>
    <col min="13" max="14" width="11.7109375" style="107" hidden="1" customWidth="1"/>
    <col min="15" max="15" width="9.140625" style="108"/>
    <col min="16" max="16" width="10.7109375" style="7" customWidth="1"/>
    <col min="17" max="17" width="13.140625" style="7" customWidth="1"/>
    <col min="18" max="18" width="59.85546875" style="7" customWidth="1"/>
    <col min="19" max="19" width="8.7109375" style="110" customWidth="1"/>
    <col min="20" max="20" width="8.7109375" style="7" customWidth="1"/>
    <col min="21" max="22" width="10.7109375" style="111" customWidth="1"/>
    <col min="23" max="23" width="17" style="112" customWidth="1"/>
    <col min="24" max="16384" width="9.140625" style="7"/>
  </cols>
  <sheetData>
    <row r="1" spans="1:25" s="3" customFormat="1" ht="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41" t="s">
        <v>0</v>
      </c>
      <c r="P1" s="141"/>
      <c r="Q1" s="141"/>
      <c r="R1" s="141"/>
      <c r="S1" s="141"/>
      <c r="T1" s="141"/>
      <c r="U1" s="141"/>
      <c r="V1" s="141"/>
      <c r="W1" s="141"/>
      <c r="X1" s="4"/>
      <c r="Y1" s="4"/>
    </row>
    <row r="2" spans="1:25" ht="90" customHeight="1" x14ac:dyDescent="0.2">
      <c r="L2" s="1"/>
      <c r="M2" s="6"/>
      <c r="N2" s="2"/>
      <c r="O2" s="142"/>
      <c r="P2" s="142"/>
      <c r="Q2" s="142"/>
      <c r="R2" s="142"/>
      <c r="S2" s="142"/>
      <c r="T2" s="142"/>
      <c r="U2" s="142"/>
      <c r="V2" s="142"/>
      <c r="W2" s="142"/>
    </row>
    <row r="3" spans="1:25" ht="8.1" customHeight="1" x14ac:dyDescent="0.2">
      <c r="L3" s="1"/>
      <c r="M3" s="2"/>
      <c r="N3" s="2"/>
      <c r="O3" s="127"/>
      <c r="P3" s="127"/>
      <c r="Q3" s="127"/>
      <c r="R3" s="127"/>
      <c r="S3" s="127"/>
      <c r="T3" s="127"/>
      <c r="U3" s="127"/>
      <c r="V3" s="127"/>
      <c r="W3" s="127"/>
      <c r="X3" s="8"/>
      <c r="Y3" s="8"/>
    </row>
    <row r="4" spans="1:25" x14ac:dyDescent="0.2">
      <c r="L4" s="1"/>
      <c r="M4" s="2"/>
      <c r="N4" s="9"/>
      <c r="O4" s="121" t="s">
        <v>1</v>
      </c>
      <c r="P4" s="122"/>
      <c r="Q4" s="122"/>
      <c r="R4" s="122"/>
      <c r="S4" s="122"/>
      <c r="T4" s="122"/>
      <c r="U4" s="123"/>
      <c r="V4" s="121" t="s">
        <v>2</v>
      </c>
      <c r="W4" s="123"/>
      <c r="X4" s="8"/>
      <c r="Y4" s="8"/>
    </row>
    <row r="5" spans="1:25" s="10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1"/>
      <c r="O5" s="134" t="s">
        <v>3</v>
      </c>
      <c r="P5" s="135"/>
      <c r="Q5" s="135"/>
      <c r="R5" s="135"/>
      <c r="S5" s="135"/>
      <c r="T5" s="135"/>
      <c r="U5" s="136"/>
      <c r="V5" s="134">
        <v>52032230</v>
      </c>
      <c r="W5" s="136"/>
      <c r="X5" s="8"/>
      <c r="Y5" s="8"/>
    </row>
    <row r="6" spans="1:25" s="10" customFormat="1" ht="8.1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2"/>
      <c r="N6" s="11"/>
      <c r="O6" s="133"/>
      <c r="P6" s="133"/>
      <c r="Q6" s="133"/>
      <c r="R6" s="133"/>
      <c r="S6" s="133"/>
      <c r="T6" s="133"/>
      <c r="U6" s="133"/>
      <c r="V6" s="133"/>
      <c r="W6" s="133"/>
      <c r="X6" s="8"/>
      <c r="Y6" s="8"/>
    </row>
    <row r="7" spans="1:25" s="10" customFormat="1" ht="12.75" customHeight="1" x14ac:dyDescent="0.2">
      <c r="A7" s="13" t="s"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14" t="s">
        <v>5</v>
      </c>
      <c r="N7" s="15"/>
      <c r="O7" s="121" t="s">
        <v>6</v>
      </c>
      <c r="P7" s="122"/>
      <c r="Q7" s="122"/>
      <c r="R7" s="123"/>
      <c r="S7" s="121" t="s">
        <v>7</v>
      </c>
      <c r="T7" s="122"/>
      <c r="U7" s="123"/>
      <c r="V7" s="121" t="s">
        <v>8</v>
      </c>
      <c r="W7" s="123"/>
      <c r="X7" s="8"/>
      <c r="Y7" s="8"/>
    </row>
    <row r="8" spans="1:25" s="10" customFormat="1" x14ac:dyDescent="0.2">
      <c r="A8" s="13">
        <f ca="1">MAX($C$19:$C$347)</f>
        <v>3</v>
      </c>
      <c r="C8" s="5"/>
      <c r="D8" s="5"/>
      <c r="E8" s="5"/>
      <c r="F8" s="5"/>
      <c r="G8" s="5"/>
      <c r="H8" s="5"/>
      <c r="I8" s="5"/>
      <c r="J8" s="5"/>
      <c r="K8" s="5"/>
      <c r="L8" s="1"/>
      <c r="M8" s="16" t="s">
        <v>9</v>
      </c>
      <c r="N8" s="11"/>
      <c r="O8" s="134" t="s">
        <v>10</v>
      </c>
      <c r="P8" s="135"/>
      <c r="Q8" s="135"/>
      <c r="R8" s="136"/>
      <c r="S8" s="137">
        <v>43795</v>
      </c>
      <c r="T8" s="138"/>
      <c r="U8" s="139"/>
      <c r="V8" s="134" t="s">
        <v>11</v>
      </c>
      <c r="W8" s="136"/>
      <c r="X8" s="8"/>
      <c r="Y8" s="8"/>
    </row>
    <row r="9" spans="1:25" s="10" customFormat="1" ht="8.1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7"/>
      <c r="N9" s="11"/>
      <c r="O9" s="133"/>
      <c r="P9" s="133"/>
      <c r="Q9" s="133"/>
      <c r="R9" s="133"/>
      <c r="S9" s="133"/>
      <c r="T9" s="133"/>
      <c r="U9" s="133"/>
      <c r="V9" s="133"/>
      <c r="W9" s="133"/>
      <c r="X9" s="8"/>
      <c r="Y9" s="8"/>
    </row>
    <row r="10" spans="1:25" s="10" customFormat="1" ht="12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140" t="str">
        <f>IF($M$8="MANUAL","DESPROTEJA A PLANILHA PARA FORMATAR","")</f>
        <v/>
      </c>
      <c r="N10" s="11"/>
      <c r="O10" s="121" t="s">
        <v>12</v>
      </c>
      <c r="P10" s="122"/>
      <c r="Q10" s="123"/>
      <c r="R10" s="18" t="s">
        <v>13</v>
      </c>
      <c r="S10" s="19"/>
      <c r="T10" s="19"/>
      <c r="U10" s="20"/>
      <c r="V10" s="18" t="s">
        <v>14</v>
      </c>
      <c r="W10" s="20"/>
      <c r="X10" s="8"/>
      <c r="Y10" s="8"/>
    </row>
    <row r="11" spans="1:25" s="3" customFormat="1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40"/>
      <c r="N11" s="2"/>
      <c r="O11" s="134" t="s">
        <v>15</v>
      </c>
      <c r="P11" s="135"/>
      <c r="Q11" s="136"/>
      <c r="R11" s="134" t="s">
        <v>16</v>
      </c>
      <c r="S11" s="135"/>
      <c r="T11" s="135"/>
      <c r="U11" s="136"/>
      <c r="V11" s="21" t="s">
        <v>17</v>
      </c>
      <c r="W11" s="22" t="s">
        <v>18</v>
      </c>
      <c r="X11" s="4"/>
      <c r="Y11" s="4"/>
    </row>
    <row r="12" spans="1:25" s="3" customFormat="1" ht="8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7"/>
      <c r="N12" s="2"/>
      <c r="O12" s="127"/>
      <c r="P12" s="127"/>
      <c r="Q12" s="127"/>
      <c r="R12" s="127"/>
      <c r="S12" s="127"/>
      <c r="T12" s="127"/>
      <c r="U12" s="127"/>
      <c r="V12" s="127"/>
      <c r="W12" s="127"/>
      <c r="X12" s="4"/>
      <c r="Y12" s="4"/>
    </row>
    <row r="13" spans="1:25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7"/>
      <c r="N13" s="2"/>
      <c r="O13" s="121" t="s">
        <v>19</v>
      </c>
      <c r="P13" s="122"/>
      <c r="Q13" s="123"/>
      <c r="R13" s="18" t="s">
        <v>20</v>
      </c>
      <c r="S13" s="121" t="s">
        <v>21</v>
      </c>
      <c r="T13" s="122"/>
      <c r="U13" s="123"/>
      <c r="V13" s="18" t="s">
        <v>22</v>
      </c>
      <c r="W13" s="20"/>
      <c r="X13" s="4"/>
      <c r="Y13" s="4"/>
    </row>
    <row r="14" spans="1:25" s="3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24">
        <v>1306.07</v>
      </c>
      <c r="P14" s="125"/>
      <c r="Q14" s="126"/>
      <c r="R14" s="23">
        <v>102.14</v>
      </c>
      <c r="S14" s="124">
        <v>1408.21</v>
      </c>
      <c r="T14" s="125"/>
      <c r="U14" s="126"/>
      <c r="V14" s="21" t="s">
        <v>23</v>
      </c>
      <c r="W14" s="22" t="s">
        <v>18</v>
      </c>
      <c r="X14" s="4"/>
      <c r="Y14" s="4"/>
    </row>
    <row r="15" spans="1:25" s="3" customFormat="1" ht="8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27"/>
      <c r="P15" s="127"/>
      <c r="Q15" s="127"/>
      <c r="R15" s="127"/>
      <c r="S15" s="127"/>
      <c r="T15" s="127"/>
      <c r="U15" s="127"/>
      <c r="V15" s="127"/>
      <c r="W15" s="127"/>
      <c r="X15" s="4"/>
      <c r="Y15" s="4"/>
    </row>
    <row r="16" spans="1:25" s="12" customFormat="1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">
        <v>24</v>
      </c>
      <c r="M16" s="11"/>
      <c r="N16" s="11"/>
      <c r="O16" s="114" t="s">
        <v>25</v>
      </c>
      <c r="P16" s="114"/>
      <c r="Q16" s="114"/>
      <c r="R16" s="114"/>
      <c r="S16" s="114"/>
      <c r="T16" s="114"/>
      <c r="U16" s="114"/>
      <c r="V16" s="114"/>
      <c r="W16" s="114"/>
      <c r="X16" s="4"/>
      <c r="Y16" s="4"/>
    </row>
    <row r="17" spans="1:25" s="12" customFormat="1" ht="21" x14ac:dyDescent="0.2">
      <c r="A17" s="25" t="s">
        <v>26</v>
      </c>
      <c r="B17" s="25" t="s">
        <v>27</v>
      </c>
      <c r="C17" s="25" t="s">
        <v>28</v>
      </c>
      <c r="D17" s="25" t="s">
        <v>29</v>
      </c>
      <c r="E17" s="25" t="s">
        <v>30</v>
      </c>
      <c r="F17" s="25" t="s">
        <v>31</v>
      </c>
      <c r="G17" s="25" t="s">
        <v>32</v>
      </c>
      <c r="H17" s="25" t="s">
        <v>33</v>
      </c>
      <c r="I17" s="25" t="s">
        <v>34</v>
      </c>
      <c r="J17" s="25" t="s">
        <v>35</v>
      </c>
      <c r="K17" s="26" t="s">
        <v>36</v>
      </c>
      <c r="L17" s="113" t="s">
        <v>37</v>
      </c>
      <c r="M17" s="27" t="s">
        <v>38</v>
      </c>
      <c r="N17" s="28" t="s">
        <v>39</v>
      </c>
      <c r="O17" s="29" t="s">
        <v>40</v>
      </c>
      <c r="P17" s="29" t="s">
        <v>41</v>
      </c>
      <c r="Q17" s="30" t="s">
        <v>42</v>
      </c>
      <c r="R17" s="31" t="s">
        <v>43</v>
      </c>
      <c r="S17" s="32" t="s">
        <v>44</v>
      </c>
      <c r="T17" s="33" t="s">
        <v>45</v>
      </c>
      <c r="U17" s="33" t="s">
        <v>46</v>
      </c>
      <c r="V17" s="33" t="s">
        <v>47</v>
      </c>
      <c r="W17" s="33" t="s">
        <v>48</v>
      </c>
      <c r="X17" s="4"/>
      <c r="Y17" s="4"/>
    </row>
    <row r="18" spans="1:25" s="48" customFormat="1" hidden="1" x14ac:dyDescent="0.2">
      <c r="A18" s="34" t="str">
        <f t="shared" ref="A18:A25" si="0">CHOOSE(1+LOG(1+2*(ORÇAMENTO.Nivel="Nível 1")+4*(ORÇAMENTO.Nivel="Nível 2")+8*(ORÇAMENTO.Nivel="Nível 3")+16*(ORÇAMENTO.Nivel="Nível 4")+32*(ORÇAMENTO.Nivel="Serviço"),2),0,1,2,3,4,"S")</f>
        <v>S</v>
      </c>
      <c r="B18" s="35" t="str">
        <f t="shared" ref="B18" ca="1" si="1">IF(OR(C18="s",C18=0),OFFSET(B18,-1,0),C18)</f>
        <v>Save Nivel</v>
      </c>
      <c r="C18" s="35" t="str">
        <f t="shared" ref="C18" ca="1" si="2">IF(OFFSET(C18,-1,0)="L",1,IF(OFFSET(C18,-1,0)=1,2,IF(OR(A18="s",A18=0),"S",IF(AND(OFFSET(C18,-1,0)=2,A18=4),3,IF(AND(OR(OFFSET(C18,-1,0)="s",OFFSET(C18,-1,0)=0),A18&lt;&gt;"s",A18&gt;OFFSET(B18,-1,0)),OFFSET(B18,-1,0),A18)))))</f>
        <v>S</v>
      </c>
      <c r="D18" s="35">
        <f t="shared" ref="D18" ca="1" si="3">IF(OR(C18="S",C18=0),0,IF(ISERROR(K18),J18,SMALL(J18:K18,1)))</f>
        <v>0</v>
      </c>
      <c r="E18" s="35" t="str">
        <f t="shared" ref="E18" ca="1" si="4">IF($C18=1,OFFSET(E18,-1,0)+1,OFFSET(E18,-1,0))</f>
        <v>n1</v>
      </c>
      <c r="F18" s="35" t="str">
        <f t="shared" ref="F18" ca="1" si="5">IF($C18=1,0,IF($C18=2,OFFSET(F18,-1,0)+1,OFFSET(F18,-1,0)))</f>
        <v>n2</v>
      </c>
      <c r="G18" s="35" t="str">
        <f t="shared" ref="G18" ca="1" si="6">IF(AND($C18&lt;=2,$C18&lt;&gt;0),0,IF($C18=3,OFFSET(G18,-1,0)+1,OFFSET(G18,-1,0)))</f>
        <v>n3</v>
      </c>
      <c r="H18" s="35" t="str">
        <f t="shared" ref="H18" ca="1" si="7">IF(AND($C18&lt;=3,$C18&lt;&gt;0),0,IF($C18=4,OFFSET(H18,-1,0)+1,OFFSET(H18,-1,0)))</f>
        <v>n4</v>
      </c>
      <c r="I18" s="35" t="e">
        <f t="shared" ref="I18:I25" ca="1" si="8">IF(AND($C18&lt;=4,$C18&lt;&gt;0),0,IF(AND($C18="S",$W18&gt;0),OFFSET(I18,-1,0)+1,OFFSET(I18,-1,0)))</f>
        <v>#NAME?</v>
      </c>
      <c r="J18" s="35">
        <f ca="1">IF(OR($C18="S",$C18=0),0,MATCH(0,OFFSET($D18,1,$C18,ROW($C$349)-ROW($C18)),0))</f>
        <v>0</v>
      </c>
      <c r="K18" s="35">
        <f ca="1">IF(OR($C18="S",$C18=0),0,MATCH(OFFSET($D18,0,$C18)+1,OFFSET($D18,1,$C18,ROW($C$349)-ROW($C18)),0))</f>
        <v>0</v>
      </c>
      <c r="L18" s="36" t="e">
        <f t="shared" ref="L18" ca="1" si="9">IF(OR(W18&gt;0,$C18=1),"F","")</f>
        <v>#NAME?</v>
      </c>
      <c r="M18" s="37" t="s">
        <v>49</v>
      </c>
      <c r="N18" s="38" t="str">
        <f t="shared" ref="N18" ca="1" si="10">CHOOSE(1+LOG(1+2*(C18=1)+4*(C18=2)+8*(C18=3)+16*(C18=4)+32*(C18="S"),2),"","Nível 1","Nível 2","Nível 3","Nível 4","Serviço")</f>
        <v>Serviço</v>
      </c>
      <c r="O18" s="39" t="str">
        <f ca="1">IFERROR(IF(OR($C18=0,$L18=""),"-",CONCATENATE(E18&amp;".",IF(AND($A$8&gt;=2,$C18&gt;=2),F18&amp;".",""),IF(AND($A$8&gt;=3,$C18&gt;=3),G18&amp;".",""),IF(AND($A$8&gt;=4,$C18&gt;=4),H18&amp;".",""),IF($C18="S",I18&amp;".",""))),"-")</f>
        <v>-</v>
      </c>
      <c r="P18" s="40" t="s">
        <v>50</v>
      </c>
      <c r="Q18" s="41"/>
      <c r="R18" s="42" t="str">
        <f ca="1">IFERROR(IF(C18="S",VLOOKUP(Q18,INDIRECT(P18),2,FALSE()),IF(C18=2,"(escolha o serviço na lista suspensa)","(insira a descrição)")),"(sem código)")</f>
        <v>(sem código)</v>
      </c>
      <c r="S18" s="43" t="str">
        <f t="shared" ref="S18" ca="1" si="11">IFERROR(VLOOKUP(Q18,INDIRECT(P18),3,FALSE()),"-")</f>
        <v>-</v>
      </c>
      <c r="T18" s="44"/>
      <c r="U18" s="45">
        <f ca="1">IFERROR(IF(#REF!="SIM",#REF!,VLOOKUP(Q18,INDIRECT(P18),IF($W$11="DESONERADA",4,7),FALSE())),0)</f>
        <v>0</v>
      </c>
      <c r="V18" s="45">
        <f ca="1">IFERROR(IF(#REF!="SIM",#REF!,VLOOKUP(Q18,INDIRECT(P18),IF($W$11="DESONERADA",5,8),FALSE())),0)</f>
        <v>0</v>
      </c>
      <c r="W18" s="46" t="e">
        <f t="shared" ref="W18" ca="1" si="12">IF(C18=0,0,IF(C18="S",TOTAL.Serviço,SOMA.Serviços))</f>
        <v>#NAME?</v>
      </c>
      <c r="X18" s="47"/>
      <c r="Y18" s="47"/>
    </row>
    <row r="19" spans="1:25" s="48" customFormat="1" hidden="1" x14ac:dyDescent="0.2">
      <c r="A19" s="49">
        <v>0</v>
      </c>
      <c r="B19" s="50"/>
      <c r="C19" s="50" t="s">
        <v>51</v>
      </c>
      <c r="D19" s="50">
        <f ca="1">COUNTA(OFFSET(D19,1,0):D$349)</f>
        <v>327</v>
      </c>
      <c r="E19" s="50">
        <f>LEFT(O20,1)-1</f>
        <v>0</v>
      </c>
      <c r="F19" s="50"/>
      <c r="G19" s="50"/>
      <c r="H19" s="50"/>
      <c r="I19" s="50"/>
      <c r="J19" s="50"/>
      <c r="K19" s="50"/>
      <c r="L19" s="51" t="s">
        <v>52</v>
      </c>
      <c r="M19" s="52" t="s">
        <v>53</v>
      </c>
      <c r="N19" s="53" t="s">
        <v>53</v>
      </c>
      <c r="O19" s="54" t="str">
        <f>CONCATENATE(O8," - ",O5)</f>
        <v>REFORMA / AMPLIAÇÃO ( PASSARELA E BLOCO 2 SALAS - LAJE) - ESCOLA ESTADUAL DRº BELÉM</v>
      </c>
      <c r="P19" s="55"/>
      <c r="Q19" s="56"/>
      <c r="R19" s="57"/>
      <c r="S19" s="58"/>
      <c r="T19" s="58"/>
      <c r="U19" s="58"/>
      <c r="V19" s="58"/>
      <c r="W19" s="59">
        <f>SUMIF(A20:A347,1,W20:W347)</f>
        <v>0</v>
      </c>
      <c r="X19" s="47"/>
      <c r="Y19" s="47"/>
    </row>
    <row r="20" spans="1:25" s="48" customFormat="1" ht="24.95" customHeight="1" x14ac:dyDescent="0.2">
      <c r="A20" s="34">
        <f t="shared" si="0"/>
        <v>1</v>
      </c>
      <c r="B20" s="35">
        <f t="shared" ref="B20:B25" ca="1" si="13">IF(OR(C20="s",C20=0),OFFSET(B20,-1,0),C20)</f>
        <v>1</v>
      </c>
      <c r="C20" s="35">
        <f ca="1">IF(OFFSET(C20,-1,0)="L",1,IF(OFFSET(C20,-1,0)=1,2,IF(OR(A20="s",A20=0),"S",IF(AND(OFFSET(C20,-1,0)=2,A20=4),3,IF(AND(OR(OFFSET(C20,-1,0)="s",OFFSET(C20,-1,0)=0),A20&lt;&gt;"s",A20&gt;OFFSET(B20,-1,0)),OFFSET(B20,-1,0),A20)))))</f>
        <v>1</v>
      </c>
      <c r="D20" s="35">
        <f t="shared" ref="D20:D25" ca="1" si="14">IF(OR(C20="S",C20=0),0,IF(ISERROR(K20),J20,SMALL(J20:K20,1)))</f>
        <v>165</v>
      </c>
      <c r="E20" s="35">
        <f ca="1">IF($C20=1,OFFSET(E20,-1,0)+1,OFFSET(E20,-1,0))</f>
        <v>1</v>
      </c>
      <c r="F20" s="35">
        <f ca="1">IF($C20=1,0,IF($C20=2,OFFSET(F20,-1,0)+1,OFFSET(F20,-1,0)))</f>
        <v>0</v>
      </c>
      <c r="G20" s="35">
        <f ca="1">IF(AND($C20&lt;=2,$C20&lt;&gt;0),0,IF($C20=3,OFFSET(G20,-1,0)+1,OFFSET(G20,-1,0)))</f>
        <v>0</v>
      </c>
      <c r="H20" s="35">
        <f ca="1">IF(AND($C20&lt;=3,$C20&lt;&gt;0),0,IF($C20=4,OFFSET(H20,-1,0)+1,OFFSET(H20,-1,0)))</f>
        <v>0</v>
      </c>
      <c r="I20" s="35">
        <f t="shared" ca="1" si="8"/>
        <v>0</v>
      </c>
      <c r="J20" s="35">
        <f t="shared" ref="J20:J25" ca="1" si="15">IF(OR($C20="S",$C20=0),0,MATCH(0,OFFSET($D20,1,$C20,ROW($C$349)-ROW($C20)),0))</f>
        <v>327</v>
      </c>
      <c r="K20" s="35">
        <f t="shared" ref="K20:K25" ca="1" si="16">IF(OR($C20="S",$C20=0),0,MATCH(OFFSET($D20,0,$C20)+1,OFFSET($D20,1,$C20,ROW($C$349)-ROW($C20)),0))</f>
        <v>165</v>
      </c>
      <c r="L20" s="60" t="str">
        <f t="shared" ref="L20:L25" ca="1" si="17">IF(OR(W20&gt;0,$C20=1),"F","")</f>
        <v>F</v>
      </c>
      <c r="M20" s="61" t="s">
        <v>54</v>
      </c>
      <c r="N20" s="62" t="s">
        <v>54</v>
      </c>
      <c r="O20" s="63" t="s">
        <v>55</v>
      </c>
      <c r="P20" s="40"/>
      <c r="Q20" s="64"/>
      <c r="R20" s="65" t="s">
        <v>56</v>
      </c>
      <c r="S20" s="66"/>
      <c r="T20" s="67"/>
      <c r="U20" s="68"/>
      <c r="V20" s="68"/>
      <c r="W20" s="69"/>
      <c r="X20" s="47"/>
      <c r="Y20" s="47"/>
    </row>
    <row r="21" spans="1:25" s="48" customFormat="1" ht="20.100000000000001" customHeight="1" x14ac:dyDescent="0.2">
      <c r="A21" s="34">
        <f t="shared" si="0"/>
        <v>2</v>
      </c>
      <c r="B21" s="35">
        <f t="shared" ca="1" si="13"/>
        <v>2</v>
      </c>
      <c r="C21" s="35">
        <f t="shared" ref="C21:C25" ca="1" si="18">IF(OFFSET(C21,-1,0)="L",1,IF(OFFSET(C21,-1,0)=1,2,IF(OR(A21="s",A21=0),"S",IF(AND(OFFSET(C21,-1,0)=2,A21=4),3,IF(AND(OR(OFFSET(C21,-1,0)="s",OFFSET(C21,-1,0)=0),A21&lt;&gt;"s",A21&gt;OFFSET(B21,-1,0)),OFFSET(B21,-1,0),A21)))))</f>
        <v>2</v>
      </c>
      <c r="D21" s="35">
        <f t="shared" ca="1" si="14"/>
        <v>19</v>
      </c>
      <c r="E21" s="35">
        <f t="shared" ref="E21:E25" ca="1" si="19">IF($C21=1,OFFSET(E21,-1,0)+1,OFFSET(E21,-1,0))</f>
        <v>1</v>
      </c>
      <c r="F21" s="35">
        <f t="shared" ref="F21:F25" ca="1" si="20">IF($C21=1,0,IF($C21=2,OFFSET(F21,-1,0)+1,OFFSET(F21,-1,0)))</f>
        <v>1</v>
      </c>
      <c r="G21" s="35">
        <f t="shared" ref="G21:G25" ca="1" si="21">IF(AND($C21&lt;=2,$C21&lt;&gt;0),0,IF($C21=3,OFFSET(G21,-1,0)+1,OFFSET(G21,-1,0)))</f>
        <v>0</v>
      </c>
      <c r="H21" s="35">
        <f t="shared" ref="H21:H25" ca="1" si="22">IF(AND($C21&lt;=3,$C21&lt;&gt;0),0,IF($C21=4,OFFSET(H21,-1,0)+1,OFFSET(H21,-1,0)))</f>
        <v>0</v>
      </c>
      <c r="I21" s="35">
        <f t="shared" ca="1" si="8"/>
        <v>0</v>
      </c>
      <c r="J21" s="35">
        <f t="shared" ca="1" si="15"/>
        <v>164</v>
      </c>
      <c r="K21" s="35">
        <f t="shared" ca="1" si="16"/>
        <v>19</v>
      </c>
      <c r="L21" s="36" t="str">
        <f t="shared" ca="1" si="17"/>
        <v/>
      </c>
      <c r="M21" s="70" t="s">
        <v>58</v>
      </c>
      <c r="N21" s="38" t="s">
        <v>58</v>
      </c>
      <c r="O21" s="71" t="s">
        <v>59</v>
      </c>
      <c r="P21" s="40"/>
      <c r="Q21" s="41"/>
      <c r="R21" s="72" t="s">
        <v>60</v>
      </c>
      <c r="S21" s="43"/>
      <c r="T21" s="44"/>
      <c r="U21" s="45"/>
      <c r="V21" s="45"/>
      <c r="W21" s="73"/>
      <c r="X21" s="47"/>
      <c r="Y21" s="47"/>
    </row>
    <row r="22" spans="1:25" s="48" customFormat="1" x14ac:dyDescent="0.2">
      <c r="A22" s="34">
        <f t="shared" si="0"/>
        <v>3</v>
      </c>
      <c r="B22" s="35">
        <f t="shared" ca="1" si="13"/>
        <v>3</v>
      </c>
      <c r="C22" s="35">
        <f t="shared" ca="1" si="18"/>
        <v>3</v>
      </c>
      <c r="D22" s="35">
        <f t="shared" ca="1" si="14"/>
        <v>2</v>
      </c>
      <c r="E22" s="35">
        <f t="shared" ca="1" si="19"/>
        <v>1</v>
      </c>
      <c r="F22" s="35">
        <f t="shared" ca="1" si="20"/>
        <v>1</v>
      </c>
      <c r="G22" s="35">
        <f t="shared" ca="1" si="21"/>
        <v>1</v>
      </c>
      <c r="H22" s="35">
        <f t="shared" ca="1" si="22"/>
        <v>0</v>
      </c>
      <c r="I22" s="35">
        <f t="shared" ca="1" si="8"/>
        <v>0</v>
      </c>
      <c r="J22" s="35">
        <f t="shared" ca="1" si="15"/>
        <v>18</v>
      </c>
      <c r="K22" s="35">
        <f t="shared" ca="1" si="16"/>
        <v>2</v>
      </c>
      <c r="L22" s="36" t="str">
        <f t="shared" ca="1" si="17"/>
        <v/>
      </c>
      <c r="M22" s="37" t="s">
        <v>61</v>
      </c>
      <c r="N22" s="38" t="s">
        <v>61</v>
      </c>
      <c r="O22" s="71" t="s">
        <v>62</v>
      </c>
      <c r="P22" s="40"/>
      <c r="Q22" s="41"/>
      <c r="R22" s="42" t="s">
        <v>63</v>
      </c>
      <c r="S22" s="43" t="s">
        <v>57</v>
      </c>
      <c r="T22" s="44"/>
      <c r="U22" s="45"/>
      <c r="V22" s="45"/>
      <c r="W22" s="73"/>
      <c r="X22" s="47"/>
      <c r="Y22" s="47"/>
    </row>
    <row r="23" spans="1:25" s="48" customFormat="1" ht="22.5" x14ac:dyDescent="0.2">
      <c r="A23" s="34" t="str">
        <f t="shared" si="0"/>
        <v>S</v>
      </c>
      <c r="B23" s="35">
        <f t="shared" ca="1" si="13"/>
        <v>3</v>
      </c>
      <c r="C23" s="35" t="str">
        <f t="shared" ca="1" si="18"/>
        <v>S</v>
      </c>
      <c r="D23" s="35">
        <f t="shared" ca="1" si="14"/>
        <v>0</v>
      </c>
      <c r="E23" s="35">
        <f t="shared" ca="1" si="19"/>
        <v>1</v>
      </c>
      <c r="F23" s="35">
        <f t="shared" ca="1" si="20"/>
        <v>1</v>
      </c>
      <c r="G23" s="35">
        <f t="shared" ca="1" si="21"/>
        <v>1</v>
      </c>
      <c r="H23" s="35">
        <f t="shared" ca="1" si="22"/>
        <v>0</v>
      </c>
      <c r="I23" s="35">
        <f t="shared" ca="1" si="8"/>
        <v>0</v>
      </c>
      <c r="J23" s="35">
        <f t="shared" ca="1" si="15"/>
        <v>0</v>
      </c>
      <c r="K23" s="35">
        <f t="shared" ca="1" si="16"/>
        <v>0</v>
      </c>
      <c r="L23" s="36" t="str">
        <f t="shared" ca="1" si="17"/>
        <v/>
      </c>
      <c r="M23" s="37" t="s">
        <v>49</v>
      </c>
      <c r="N23" s="38" t="s">
        <v>49</v>
      </c>
      <c r="O23" s="71" t="s">
        <v>64</v>
      </c>
      <c r="P23" s="40"/>
      <c r="Q23" s="41"/>
      <c r="R23" s="42" t="s">
        <v>65</v>
      </c>
      <c r="S23" s="43" t="s">
        <v>66</v>
      </c>
      <c r="T23" s="44">
        <v>383.81</v>
      </c>
      <c r="U23" s="45"/>
      <c r="V23" s="45"/>
      <c r="W23" s="73"/>
      <c r="X23" s="47"/>
      <c r="Y23" s="47"/>
    </row>
    <row r="24" spans="1:25" s="48" customFormat="1" x14ac:dyDescent="0.2">
      <c r="A24" s="34">
        <f t="shared" si="0"/>
        <v>3</v>
      </c>
      <c r="B24" s="35">
        <f t="shared" ca="1" si="13"/>
        <v>3</v>
      </c>
      <c r="C24" s="35">
        <f t="shared" ca="1" si="18"/>
        <v>3</v>
      </c>
      <c r="D24" s="35">
        <f t="shared" ca="1" si="14"/>
        <v>2</v>
      </c>
      <c r="E24" s="35">
        <f t="shared" ca="1" si="19"/>
        <v>1</v>
      </c>
      <c r="F24" s="35">
        <f t="shared" ca="1" si="20"/>
        <v>1</v>
      </c>
      <c r="G24" s="35">
        <f t="shared" ca="1" si="21"/>
        <v>2</v>
      </c>
      <c r="H24" s="35">
        <f t="shared" ca="1" si="22"/>
        <v>0</v>
      </c>
      <c r="I24" s="35">
        <f t="shared" ca="1" si="8"/>
        <v>0</v>
      </c>
      <c r="J24" s="35">
        <f t="shared" ca="1" si="15"/>
        <v>16</v>
      </c>
      <c r="K24" s="35">
        <f t="shared" ca="1" si="16"/>
        <v>2</v>
      </c>
      <c r="L24" s="36" t="str">
        <f t="shared" ca="1" si="17"/>
        <v/>
      </c>
      <c r="M24" s="37" t="s">
        <v>61</v>
      </c>
      <c r="N24" s="38" t="s">
        <v>61</v>
      </c>
      <c r="O24" s="71" t="s">
        <v>68</v>
      </c>
      <c r="P24" s="40"/>
      <c r="Q24" s="41"/>
      <c r="R24" s="42" t="s">
        <v>69</v>
      </c>
      <c r="S24" s="43" t="s">
        <v>57</v>
      </c>
      <c r="T24" s="44"/>
      <c r="U24" s="45"/>
      <c r="V24" s="45"/>
      <c r="W24" s="73"/>
      <c r="X24" s="47"/>
      <c r="Y24" s="47"/>
    </row>
    <row r="25" spans="1:25" s="48" customFormat="1" ht="22.5" x14ac:dyDescent="0.2">
      <c r="A25" s="34" t="str">
        <f t="shared" si="0"/>
        <v>S</v>
      </c>
      <c r="B25" s="35">
        <f t="shared" ca="1" si="13"/>
        <v>3</v>
      </c>
      <c r="C25" s="35" t="str">
        <f t="shared" ca="1" si="18"/>
        <v>S</v>
      </c>
      <c r="D25" s="35">
        <f t="shared" ca="1" si="14"/>
        <v>0</v>
      </c>
      <c r="E25" s="35">
        <f t="shared" ca="1" si="19"/>
        <v>1</v>
      </c>
      <c r="F25" s="35">
        <f t="shared" ca="1" si="20"/>
        <v>1</v>
      </c>
      <c r="G25" s="35">
        <f t="shared" ca="1" si="21"/>
        <v>2</v>
      </c>
      <c r="H25" s="35">
        <f t="shared" ca="1" si="22"/>
        <v>0</v>
      </c>
      <c r="I25" s="35">
        <f t="shared" ca="1" si="8"/>
        <v>0</v>
      </c>
      <c r="J25" s="35">
        <f t="shared" ca="1" si="15"/>
        <v>0</v>
      </c>
      <c r="K25" s="35">
        <f t="shared" ca="1" si="16"/>
        <v>0</v>
      </c>
      <c r="L25" s="36" t="str">
        <f t="shared" ca="1" si="17"/>
        <v/>
      </c>
      <c r="M25" s="37" t="s">
        <v>49</v>
      </c>
      <c r="N25" s="38" t="s">
        <v>49</v>
      </c>
      <c r="O25" s="71" t="s">
        <v>70</v>
      </c>
      <c r="P25" s="40"/>
      <c r="Q25" s="41"/>
      <c r="R25" s="42" t="s">
        <v>71</v>
      </c>
      <c r="S25" s="43" t="s">
        <v>67</v>
      </c>
      <c r="T25" s="44">
        <v>303.82</v>
      </c>
      <c r="U25" s="45"/>
      <c r="V25" s="45"/>
      <c r="W25" s="73"/>
      <c r="X25" s="47"/>
      <c r="Y25" s="47"/>
    </row>
    <row r="26" spans="1:25" s="48" customFormat="1" x14ac:dyDescent="0.2">
      <c r="A26" s="34">
        <f t="shared" ref="A26:A62" si="23">CHOOSE(1+LOG(1+2*(ORÇAMENTO.Nivel="Nível 1")+4*(ORÇAMENTO.Nivel="Nível 2")+8*(ORÇAMENTO.Nivel="Nível 3")+16*(ORÇAMENTO.Nivel="Nível 4")+32*(ORÇAMENTO.Nivel="Serviço"),2),0,1,2,3,4,"S")</f>
        <v>3</v>
      </c>
      <c r="B26" s="35">
        <f t="shared" ref="B26:B83" ca="1" si="24">IF(OR(C26="s",C26=0),OFFSET(B26,-1,0),C26)</f>
        <v>3</v>
      </c>
      <c r="C26" s="35">
        <f t="shared" ref="C26:C84" ca="1" si="25">IF(OFFSET(C26,-1,0)="L",1,IF(OFFSET(C26,-1,0)=1,2,IF(OR(A26="s",A26=0),"S",IF(AND(OFFSET(C26,-1,0)=2,A26=4),3,IF(AND(OR(OFFSET(C26,-1,0)="s",OFFSET(C26,-1,0)=0),A26&lt;&gt;"s",A26&gt;OFFSET(B26,-1,0)),OFFSET(B26,-1,0),A26)))))</f>
        <v>3</v>
      </c>
      <c r="D26" s="35">
        <f t="shared" ref="D26:D83" ca="1" si="26">IF(OR(C26="S",C26=0),0,IF(ISERROR(K26),J26,SMALL(J26:K26,1)))</f>
        <v>14</v>
      </c>
      <c r="E26" s="35">
        <f t="shared" ref="E26:E84" ca="1" si="27">IF($C26=1,OFFSET(E26,-1,0)+1,OFFSET(E26,-1,0))</f>
        <v>1</v>
      </c>
      <c r="F26" s="35">
        <f t="shared" ref="F26:F84" ca="1" si="28">IF($C26=1,0,IF($C26=2,OFFSET(F26,-1,0)+1,OFFSET(F26,-1,0)))</f>
        <v>1</v>
      </c>
      <c r="G26" s="35">
        <f t="shared" ref="G26:G84" ca="1" si="29">IF(AND($C26&lt;=2,$C26&lt;&gt;0),0,IF($C26=3,OFFSET(G26,-1,0)+1,OFFSET(G26,-1,0)))</f>
        <v>3</v>
      </c>
      <c r="H26" s="35">
        <f t="shared" ref="H26:H84" ca="1" si="30">IF(AND($C26&lt;=3,$C26&lt;&gt;0),0,IF($C26=4,OFFSET(H26,-1,0)+1,OFFSET(H26,-1,0)))</f>
        <v>0</v>
      </c>
      <c r="I26" s="35">
        <f t="shared" ref="I26:I81" ca="1" si="31">IF(AND($C26&lt;=4,$C26&lt;&gt;0),0,IF(AND($C26="S",$W26&gt;0),OFFSET(I26,-1,0)+1,OFFSET(I26,-1,0)))</f>
        <v>0</v>
      </c>
      <c r="J26" s="35">
        <f t="shared" ref="J26:J83" ca="1" si="32">IF(OR($C26="S",$C26=0),0,MATCH(0,OFFSET($D26,1,$C26,ROW($C$347)-ROW($C26)),0))</f>
        <v>14</v>
      </c>
      <c r="K26" s="35">
        <f t="shared" ref="K26:K83" ca="1" si="33">IF(OR($C26="S",$C26=0),0,MATCH(OFFSET($D26,0,$C26)+1,OFFSET($D26,1,$C26,ROW($C$347)-ROW($C26)),0))</f>
        <v>213</v>
      </c>
      <c r="L26" s="36" t="str">
        <f t="shared" ref="L26:L83" ca="1" si="34">IF(OR(W26&gt;0,$C26=1),"F","")</f>
        <v/>
      </c>
      <c r="M26" s="37" t="s">
        <v>61</v>
      </c>
      <c r="N26" s="38" t="s">
        <v>61</v>
      </c>
      <c r="O26" s="71" t="s">
        <v>72</v>
      </c>
      <c r="P26" s="40"/>
      <c r="Q26" s="41"/>
      <c r="R26" s="42" t="s">
        <v>73</v>
      </c>
      <c r="S26" s="43" t="s">
        <v>57</v>
      </c>
      <c r="T26" s="44"/>
      <c r="U26" s="45"/>
      <c r="V26" s="45"/>
      <c r="W26" s="73"/>
      <c r="X26" s="47"/>
      <c r="Y26" s="47"/>
    </row>
    <row r="27" spans="1:25" s="48" customFormat="1" ht="22.5" x14ac:dyDescent="0.2">
      <c r="A27" s="34" t="str">
        <f t="shared" si="23"/>
        <v>S</v>
      </c>
      <c r="B27" s="35">
        <f t="shared" ca="1" si="24"/>
        <v>3</v>
      </c>
      <c r="C27" s="35" t="str">
        <f t="shared" ca="1" si="25"/>
        <v>S</v>
      </c>
      <c r="D27" s="35">
        <f t="shared" ca="1" si="26"/>
        <v>0</v>
      </c>
      <c r="E27" s="35">
        <f t="shared" ca="1" si="27"/>
        <v>1</v>
      </c>
      <c r="F27" s="35">
        <f t="shared" ca="1" si="28"/>
        <v>1</v>
      </c>
      <c r="G27" s="35">
        <f t="shared" ca="1" si="29"/>
        <v>3</v>
      </c>
      <c r="H27" s="35">
        <f t="shared" ca="1" si="30"/>
        <v>0</v>
      </c>
      <c r="I27" s="35">
        <f t="shared" ca="1" si="31"/>
        <v>0</v>
      </c>
      <c r="J27" s="35">
        <f t="shared" ca="1" si="32"/>
        <v>0</v>
      </c>
      <c r="K27" s="35">
        <f t="shared" ca="1" si="33"/>
        <v>0</v>
      </c>
      <c r="L27" s="36" t="str">
        <f t="shared" ca="1" si="34"/>
        <v/>
      </c>
      <c r="M27" s="37" t="s">
        <v>49</v>
      </c>
      <c r="N27" s="38" t="s">
        <v>49</v>
      </c>
      <c r="O27" s="39" t="s">
        <v>74</v>
      </c>
      <c r="P27" s="40"/>
      <c r="Q27" s="41"/>
      <c r="R27" s="42" t="s">
        <v>75</v>
      </c>
      <c r="S27" s="43" t="s">
        <v>76</v>
      </c>
      <c r="T27" s="44">
        <v>1</v>
      </c>
      <c r="U27" s="45"/>
      <c r="V27" s="45"/>
      <c r="W27" s="46"/>
      <c r="X27" s="47"/>
      <c r="Y27" s="47"/>
    </row>
    <row r="28" spans="1:25" s="48" customFormat="1" ht="22.5" x14ac:dyDescent="0.2">
      <c r="A28" s="34" t="str">
        <f t="shared" si="23"/>
        <v>S</v>
      </c>
      <c r="B28" s="35">
        <f t="shared" ca="1" si="24"/>
        <v>3</v>
      </c>
      <c r="C28" s="35" t="str">
        <f t="shared" ca="1" si="25"/>
        <v>S</v>
      </c>
      <c r="D28" s="35">
        <f t="shared" ca="1" si="26"/>
        <v>0</v>
      </c>
      <c r="E28" s="35">
        <f t="shared" ca="1" si="27"/>
        <v>1</v>
      </c>
      <c r="F28" s="35">
        <f t="shared" ca="1" si="28"/>
        <v>1</v>
      </c>
      <c r="G28" s="35">
        <f t="shared" ca="1" si="29"/>
        <v>3</v>
      </c>
      <c r="H28" s="35">
        <f t="shared" ca="1" si="30"/>
        <v>0</v>
      </c>
      <c r="I28" s="35">
        <f t="shared" ca="1" si="31"/>
        <v>0</v>
      </c>
      <c r="J28" s="35">
        <f t="shared" ca="1" si="32"/>
        <v>0</v>
      </c>
      <c r="K28" s="35">
        <f t="shared" ca="1" si="33"/>
        <v>0</v>
      </c>
      <c r="L28" s="36" t="str">
        <f t="shared" ca="1" si="34"/>
        <v/>
      </c>
      <c r="M28" s="37" t="s">
        <v>49</v>
      </c>
      <c r="N28" s="38" t="s">
        <v>49</v>
      </c>
      <c r="O28" s="39" t="s">
        <v>78</v>
      </c>
      <c r="P28" s="40"/>
      <c r="Q28" s="41"/>
      <c r="R28" s="42" t="s">
        <v>79</v>
      </c>
      <c r="S28" s="43" t="s">
        <v>80</v>
      </c>
      <c r="T28" s="44">
        <v>180</v>
      </c>
      <c r="U28" s="45"/>
      <c r="V28" s="45"/>
      <c r="W28" s="46"/>
      <c r="X28" s="47"/>
      <c r="Y28" s="47"/>
    </row>
    <row r="29" spans="1:25" s="48" customFormat="1" x14ac:dyDescent="0.2">
      <c r="A29" s="34" t="str">
        <f t="shared" si="23"/>
        <v>S</v>
      </c>
      <c r="B29" s="35">
        <f t="shared" ca="1" si="24"/>
        <v>3</v>
      </c>
      <c r="C29" s="35" t="str">
        <f t="shared" ca="1" si="25"/>
        <v>S</v>
      </c>
      <c r="D29" s="35">
        <f t="shared" ca="1" si="26"/>
        <v>0</v>
      </c>
      <c r="E29" s="35">
        <f t="shared" ca="1" si="27"/>
        <v>1</v>
      </c>
      <c r="F29" s="35">
        <f t="shared" ca="1" si="28"/>
        <v>1</v>
      </c>
      <c r="G29" s="35">
        <f t="shared" ca="1" si="29"/>
        <v>3</v>
      </c>
      <c r="H29" s="35">
        <f t="shared" ca="1" si="30"/>
        <v>0</v>
      </c>
      <c r="I29" s="35">
        <f t="shared" ca="1" si="31"/>
        <v>0</v>
      </c>
      <c r="J29" s="35">
        <f t="shared" ca="1" si="32"/>
        <v>0</v>
      </c>
      <c r="K29" s="35">
        <f t="shared" ca="1" si="33"/>
        <v>0</v>
      </c>
      <c r="L29" s="36" t="str">
        <f t="shared" ca="1" si="34"/>
        <v/>
      </c>
      <c r="M29" s="37" t="s">
        <v>49</v>
      </c>
      <c r="N29" s="38" t="s">
        <v>49</v>
      </c>
      <c r="O29" s="39" t="s">
        <v>81</v>
      </c>
      <c r="P29" s="40"/>
      <c r="Q29" s="41"/>
      <c r="R29" s="42" t="s">
        <v>82</v>
      </c>
      <c r="S29" s="43" t="s">
        <v>67</v>
      </c>
      <c r="T29" s="44">
        <v>243.1</v>
      </c>
      <c r="U29" s="45"/>
      <c r="V29" s="45"/>
      <c r="W29" s="46"/>
      <c r="X29" s="47"/>
      <c r="Y29" s="47"/>
    </row>
    <row r="30" spans="1:25" s="48" customFormat="1" x14ac:dyDescent="0.2">
      <c r="A30" s="34" t="str">
        <f t="shared" si="23"/>
        <v>S</v>
      </c>
      <c r="B30" s="35">
        <f t="shared" ca="1" si="24"/>
        <v>3</v>
      </c>
      <c r="C30" s="35" t="str">
        <f t="shared" ca="1" si="25"/>
        <v>S</v>
      </c>
      <c r="D30" s="35">
        <f t="shared" ca="1" si="26"/>
        <v>0</v>
      </c>
      <c r="E30" s="35">
        <f t="shared" ca="1" si="27"/>
        <v>1</v>
      </c>
      <c r="F30" s="35">
        <f t="shared" ca="1" si="28"/>
        <v>1</v>
      </c>
      <c r="G30" s="35">
        <f t="shared" ca="1" si="29"/>
        <v>3</v>
      </c>
      <c r="H30" s="35">
        <f t="shared" ca="1" si="30"/>
        <v>0</v>
      </c>
      <c r="I30" s="35">
        <f t="shared" ca="1" si="31"/>
        <v>0</v>
      </c>
      <c r="J30" s="35">
        <f t="shared" ca="1" si="32"/>
        <v>0</v>
      </c>
      <c r="K30" s="35">
        <f t="shared" ca="1" si="33"/>
        <v>0</v>
      </c>
      <c r="L30" s="36" t="str">
        <f t="shared" ca="1" si="34"/>
        <v/>
      </c>
      <c r="M30" s="37" t="s">
        <v>49</v>
      </c>
      <c r="N30" s="38" t="s">
        <v>49</v>
      </c>
      <c r="O30" s="39" t="s">
        <v>83</v>
      </c>
      <c r="P30" s="40"/>
      <c r="Q30" s="41"/>
      <c r="R30" s="42" t="s">
        <v>84</v>
      </c>
      <c r="S30" s="43" t="s">
        <v>85</v>
      </c>
      <c r="T30" s="44">
        <v>13.9</v>
      </c>
      <c r="U30" s="45"/>
      <c r="V30" s="45"/>
      <c r="W30" s="46"/>
      <c r="X30" s="47"/>
      <c r="Y30" s="47"/>
    </row>
    <row r="31" spans="1:25" s="48" customFormat="1" ht="22.5" x14ac:dyDescent="0.2">
      <c r="A31" s="34" t="str">
        <f t="shared" si="23"/>
        <v>S</v>
      </c>
      <c r="B31" s="35">
        <f t="shared" ca="1" si="24"/>
        <v>3</v>
      </c>
      <c r="C31" s="35" t="str">
        <f t="shared" ca="1" si="25"/>
        <v>S</v>
      </c>
      <c r="D31" s="35">
        <f t="shared" ca="1" si="26"/>
        <v>0</v>
      </c>
      <c r="E31" s="35">
        <f t="shared" ca="1" si="27"/>
        <v>1</v>
      </c>
      <c r="F31" s="35">
        <f t="shared" ca="1" si="28"/>
        <v>1</v>
      </c>
      <c r="G31" s="35">
        <f t="shared" ca="1" si="29"/>
        <v>3</v>
      </c>
      <c r="H31" s="35">
        <f t="shared" ca="1" si="30"/>
        <v>0</v>
      </c>
      <c r="I31" s="35">
        <f t="shared" ca="1" si="31"/>
        <v>0</v>
      </c>
      <c r="J31" s="35">
        <f t="shared" ca="1" si="32"/>
        <v>0</v>
      </c>
      <c r="K31" s="35">
        <f t="shared" ca="1" si="33"/>
        <v>0</v>
      </c>
      <c r="L31" s="36" t="str">
        <f t="shared" ca="1" si="34"/>
        <v/>
      </c>
      <c r="M31" s="37" t="s">
        <v>49</v>
      </c>
      <c r="N31" s="38" t="s">
        <v>49</v>
      </c>
      <c r="O31" s="39" t="s">
        <v>86</v>
      </c>
      <c r="P31" s="40"/>
      <c r="Q31" s="41"/>
      <c r="R31" s="42" t="s">
        <v>87</v>
      </c>
      <c r="S31" s="43" t="s">
        <v>67</v>
      </c>
      <c r="T31" s="44">
        <v>5.45</v>
      </c>
      <c r="U31" s="45"/>
      <c r="V31" s="45"/>
      <c r="W31" s="46"/>
      <c r="X31" s="47"/>
      <c r="Y31" s="47"/>
    </row>
    <row r="32" spans="1:25" s="48" customFormat="1" ht="22.5" x14ac:dyDescent="0.2">
      <c r="A32" s="34" t="str">
        <f t="shared" si="23"/>
        <v>S</v>
      </c>
      <c r="B32" s="35">
        <f t="shared" ca="1" si="24"/>
        <v>3</v>
      </c>
      <c r="C32" s="35" t="str">
        <f t="shared" ca="1" si="25"/>
        <v>S</v>
      </c>
      <c r="D32" s="35">
        <f t="shared" ca="1" si="26"/>
        <v>0</v>
      </c>
      <c r="E32" s="35">
        <f t="shared" ca="1" si="27"/>
        <v>1</v>
      </c>
      <c r="F32" s="35">
        <f t="shared" ca="1" si="28"/>
        <v>1</v>
      </c>
      <c r="G32" s="35">
        <f t="shared" ca="1" si="29"/>
        <v>3</v>
      </c>
      <c r="H32" s="35">
        <f t="shared" ca="1" si="30"/>
        <v>0</v>
      </c>
      <c r="I32" s="35">
        <f t="shared" ca="1" si="31"/>
        <v>0</v>
      </c>
      <c r="J32" s="35">
        <f t="shared" ca="1" si="32"/>
        <v>0</v>
      </c>
      <c r="K32" s="35">
        <f t="shared" ca="1" si="33"/>
        <v>0</v>
      </c>
      <c r="L32" s="36" t="str">
        <f t="shared" ca="1" si="34"/>
        <v/>
      </c>
      <c r="M32" s="37" t="s">
        <v>49</v>
      </c>
      <c r="N32" s="38" t="s">
        <v>49</v>
      </c>
      <c r="O32" s="39" t="s">
        <v>88</v>
      </c>
      <c r="P32" s="40"/>
      <c r="Q32" s="41"/>
      <c r="R32" s="42" t="s">
        <v>89</v>
      </c>
      <c r="S32" s="43" t="s">
        <v>66</v>
      </c>
      <c r="T32" s="44">
        <v>14.58</v>
      </c>
      <c r="U32" s="45"/>
      <c r="V32" s="45"/>
      <c r="W32" s="46"/>
      <c r="X32" s="47"/>
      <c r="Y32" s="47"/>
    </row>
    <row r="33" spans="1:25" s="48" customFormat="1" ht="22.5" x14ac:dyDescent="0.2">
      <c r="A33" s="34" t="str">
        <f t="shared" si="23"/>
        <v>S</v>
      </c>
      <c r="B33" s="35">
        <f t="shared" ca="1" si="24"/>
        <v>3</v>
      </c>
      <c r="C33" s="35" t="str">
        <f t="shared" ca="1" si="25"/>
        <v>S</v>
      </c>
      <c r="D33" s="35">
        <f t="shared" ca="1" si="26"/>
        <v>0</v>
      </c>
      <c r="E33" s="35">
        <f t="shared" ca="1" si="27"/>
        <v>1</v>
      </c>
      <c r="F33" s="35">
        <f t="shared" ca="1" si="28"/>
        <v>1</v>
      </c>
      <c r="G33" s="35">
        <f t="shared" ca="1" si="29"/>
        <v>3</v>
      </c>
      <c r="H33" s="35">
        <f t="shared" ca="1" si="30"/>
        <v>0</v>
      </c>
      <c r="I33" s="35">
        <f t="shared" ca="1" si="31"/>
        <v>0</v>
      </c>
      <c r="J33" s="35">
        <f t="shared" ca="1" si="32"/>
        <v>0</v>
      </c>
      <c r="K33" s="35">
        <f t="shared" ca="1" si="33"/>
        <v>0</v>
      </c>
      <c r="L33" s="36" t="str">
        <f t="shared" ca="1" si="34"/>
        <v/>
      </c>
      <c r="M33" s="37" t="s">
        <v>49</v>
      </c>
      <c r="N33" s="38" t="s">
        <v>49</v>
      </c>
      <c r="O33" s="39" t="s">
        <v>90</v>
      </c>
      <c r="P33" s="40"/>
      <c r="Q33" s="41"/>
      <c r="R33" s="42" t="s">
        <v>91</v>
      </c>
      <c r="S33" s="43" t="s">
        <v>92</v>
      </c>
      <c r="T33" s="44">
        <v>0.78</v>
      </c>
      <c r="U33" s="45"/>
      <c r="V33" s="45"/>
      <c r="W33" s="46"/>
      <c r="X33" s="47"/>
      <c r="Y33" s="47"/>
    </row>
    <row r="34" spans="1:25" s="48" customFormat="1" ht="22.5" x14ac:dyDescent="0.2">
      <c r="A34" s="34" t="str">
        <f t="shared" si="23"/>
        <v>S</v>
      </c>
      <c r="B34" s="35">
        <f t="shared" ca="1" si="24"/>
        <v>3</v>
      </c>
      <c r="C34" s="35" t="str">
        <f t="shared" ca="1" si="25"/>
        <v>S</v>
      </c>
      <c r="D34" s="35">
        <f t="shared" ca="1" si="26"/>
        <v>0</v>
      </c>
      <c r="E34" s="35">
        <f t="shared" ca="1" si="27"/>
        <v>1</v>
      </c>
      <c r="F34" s="35">
        <f t="shared" ca="1" si="28"/>
        <v>1</v>
      </c>
      <c r="G34" s="35">
        <f t="shared" ca="1" si="29"/>
        <v>3</v>
      </c>
      <c r="H34" s="35">
        <f t="shared" ca="1" si="30"/>
        <v>0</v>
      </c>
      <c r="I34" s="35">
        <f t="shared" ca="1" si="31"/>
        <v>0</v>
      </c>
      <c r="J34" s="35">
        <f t="shared" ca="1" si="32"/>
        <v>0</v>
      </c>
      <c r="K34" s="35">
        <f t="shared" ca="1" si="33"/>
        <v>0</v>
      </c>
      <c r="L34" s="36" t="str">
        <f t="shared" ca="1" si="34"/>
        <v/>
      </c>
      <c r="M34" s="37" t="s">
        <v>49</v>
      </c>
      <c r="N34" s="38" t="s">
        <v>49</v>
      </c>
      <c r="O34" s="39" t="s">
        <v>94</v>
      </c>
      <c r="P34" s="40"/>
      <c r="Q34" s="41"/>
      <c r="R34" s="42" t="s">
        <v>95</v>
      </c>
      <c r="S34" s="43" t="s">
        <v>66</v>
      </c>
      <c r="T34" s="44">
        <v>5.67</v>
      </c>
      <c r="U34" s="45"/>
      <c r="V34" s="45"/>
      <c r="W34" s="46"/>
      <c r="X34" s="47"/>
      <c r="Y34" s="47"/>
    </row>
    <row r="35" spans="1:25" s="48" customFormat="1" ht="22.5" x14ac:dyDescent="0.2">
      <c r="A35" s="34" t="str">
        <f t="shared" si="23"/>
        <v>S</v>
      </c>
      <c r="B35" s="35">
        <f t="shared" ca="1" si="24"/>
        <v>3</v>
      </c>
      <c r="C35" s="35" t="str">
        <f t="shared" ca="1" si="25"/>
        <v>S</v>
      </c>
      <c r="D35" s="35">
        <f t="shared" ca="1" si="26"/>
        <v>0</v>
      </c>
      <c r="E35" s="35">
        <f t="shared" ca="1" si="27"/>
        <v>1</v>
      </c>
      <c r="F35" s="35">
        <f t="shared" ca="1" si="28"/>
        <v>1</v>
      </c>
      <c r="G35" s="35">
        <f t="shared" ca="1" si="29"/>
        <v>3</v>
      </c>
      <c r="H35" s="35">
        <f t="shared" ca="1" si="30"/>
        <v>0</v>
      </c>
      <c r="I35" s="35">
        <f t="shared" ca="1" si="31"/>
        <v>0</v>
      </c>
      <c r="J35" s="35">
        <f t="shared" ca="1" si="32"/>
        <v>0</v>
      </c>
      <c r="K35" s="35">
        <f t="shared" ca="1" si="33"/>
        <v>0</v>
      </c>
      <c r="L35" s="36" t="str">
        <f t="shared" ca="1" si="34"/>
        <v/>
      </c>
      <c r="M35" s="37" t="s">
        <v>49</v>
      </c>
      <c r="N35" s="38" t="s">
        <v>49</v>
      </c>
      <c r="O35" s="39" t="s">
        <v>96</v>
      </c>
      <c r="P35" s="40"/>
      <c r="Q35" s="41"/>
      <c r="R35" s="42" t="s">
        <v>97</v>
      </c>
      <c r="S35" s="43" t="s">
        <v>66</v>
      </c>
      <c r="T35" s="44">
        <v>362</v>
      </c>
      <c r="U35" s="45"/>
      <c r="V35" s="45"/>
      <c r="W35" s="46"/>
      <c r="X35" s="47"/>
      <c r="Y35" s="47"/>
    </row>
    <row r="36" spans="1:25" s="10" customFormat="1" ht="22.5" x14ac:dyDescent="0.2">
      <c r="A36" s="34" t="str">
        <f t="shared" si="23"/>
        <v>S</v>
      </c>
      <c r="B36" s="35">
        <f t="shared" ca="1" si="24"/>
        <v>3</v>
      </c>
      <c r="C36" s="35" t="str">
        <f t="shared" ca="1" si="25"/>
        <v>S</v>
      </c>
      <c r="D36" s="35">
        <f t="shared" ca="1" si="26"/>
        <v>0</v>
      </c>
      <c r="E36" s="35">
        <f t="shared" ca="1" si="27"/>
        <v>1</v>
      </c>
      <c r="F36" s="35">
        <f t="shared" ca="1" si="28"/>
        <v>1</v>
      </c>
      <c r="G36" s="35">
        <f t="shared" ca="1" si="29"/>
        <v>3</v>
      </c>
      <c r="H36" s="35">
        <f t="shared" ca="1" si="30"/>
        <v>0</v>
      </c>
      <c r="I36" s="35">
        <f t="shared" ca="1" si="31"/>
        <v>0</v>
      </c>
      <c r="J36" s="35">
        <f t="shared" ca="1" si="32"/>
        <v>0</v>
      </c>
      <c r="K36" s="35">
        <f t="shared" ca="1" si="33"/>
        <v>0</v>
      </c>
      <c r="L36" s="36" t="str">
        <f t="shared" ca="1" si="34"/>
        <v/>
      </c>
      <c r="M36" s="37" t="s">
        <v>49</v>
      </c>
      <c r="N36" s="38" t="s">
        <v>49</v>
      </c>
      <c r="O36" s="71" t="s">
        <v>98</v>
      </c>
      <c r="P36" s="40"/>
      <c r="Q36" s="41"/>
      <c r="R36" s="42" t="s">
        <v>99</v>
      </c>
      <c r="S36" s="43" t="s">
        <v>67</v>
      </c>
      <c r="T36" s="44">
        <v>412.32</v>
      </c>
      <c r="U36" s="45"/>
      <c r="V36" s="45"/>
      <c r="W36" s="73"/>
      <c r="X36" s="8"/>
      <c r="Y36" s="8"/>
    </row>
    <row r="37" spans="1:25" s="10" customFormat="1" ht="22.5" x14ac:dyDescent="0.2">
      <c r="A37" s="34" t="str">
        <f t="shared" si="23"/>
        <v>S</v>
      </c>
      <c r="B37" s="35">
        <f t="shared" ca="1" si="24"/>
        <v>3</v>
      </c>
      <c r="C37" s="35" t="str">
        <f t="shared" ca="1" si="25"/>
        <v>S</v>
      </c>
      <c r="D37" s="35">
        <f t="shared" ca="1" si="26"/>
        <v>0</v>
      </c>
      <c r="E37" s="35">
        <f t="shared" ca="1" si="27"/>
        <v>1</v>
      </c>
      <c r="F37" s="35">
        <f t="shared" ca="1" si="28"/>
        <v>1</v>
      </c>
      <c r="G37" s="35">
        <f t="shared" ca="1" si="29"/>
        <v>3</v>
      </c>
      <c r="H37" s="35">
        <f t="shared" ca="1" si="30"/>
        <v>0</v>
      </c>
      <c r="I37" s="35">
        <f t="shared" ca="1" si="31"/>
        <v>0</v>
      </c>
      <c r="J37" s="35">
        <f t="shared" ca="1" si="32"/>
        <v>0</v>
      </c>
      <c r="K37" s="35">
        <f t="shared" ca="1" si="33"/>
        <v>0</v>
      </c>
      <c r="L37" s="36" t="str">
        <f t="shared" ca="1" si="34"/>
        <v/>
      </c>
      <c r="M37" s="37" t="s">
        <v>49</v>
      </c>
      <c r="N37" s="38" t="s">
        <v>49</v>
      </c>
      <c r="O37" s="71" t="s">
        <v>100</v>
      </c>
      <c r="P37" s="40"/>
      <c r="Q37" s="41"/>
      <c r="R37" s="42" t="s">
        <v>101</v>
      </c>
      <c r="S37" s="43" t="s">
        <v>66</v>
      </c>
      <c r="T37" s="44">
        <v>140</v>
      </c>
      <c r="U37" s="45"/>
      <c r="V37" s="45"/>
      <c r="W37" s="73"/>
      <c r="X37" s="8"/>
      <c r="Y37" s="8"/>
    </row>
    <row r="38" spans="1:25" s="10" customFormat="1" x14ac:dyDescent="0.2">
      <c r="A38" s="34" t="str">
        <f t="shared" si="23"/>
        <v>S</v>
      </c>
      <c r="B38" s="35">
        <f t="shared" ca="1" si="24"/>
        <v>3</v>
      </c>
      <c r="C38" s="35" t="str">
        <f t="shared" ca="1" si="25"/>
        <v>S</v>
      </c>
      <c r="D38" s="35">
        <f t="shared" ca="1" si="26"/>
        <v>0</v>
      </c>
      <c r="E38" s="35">
        <f t="shared" ca="1" si="27"/>
        <v>1</v>
      </c>
      <c r="F38" s="35">
        <f t="shared" ca="1" si="28"/>
        <v>1</v>
      </c>
      <c r="G38" s="35">
        <f t="shared" ca="1" si="29"/>
        <v>3</v>
      </c>
      <c r="H38" s="35">
        <f t="shared" ca="1" si="30"/>
        <v>0</v>
      </c>
      <c r="I38" s="35">
        <f t="shared" ca="1" si="31"/>
        <v>0</v>
      </c>
      <c r="J38" s="35">
        <f t="shared" ca="1" si="32"/>
        <v>0</v>
      </c>
      <c r="K38" s="35">
        <f t="shared" ca="1" si="33"/>
        <v>0</v>
      </c>
      <c r="L38" s="36" t="str">
        <f t="shared" ca="1" si="34"/>
        <v/>
      </c>
      <c r="M38" s="37" t="s">
        <v>49</v>
      </c>
      <c r="N38" s="38" t="s">
        <v>49</v>
      </c>
      <c r="O38" s="71" t="s">
        <v>102</v>
      </c>
      <c r="P38" s="40"/>
      <c r="Q38" s="41"/>
      <c r="R38" s="42" t="s">
        <v>103</v>
      </c>
      <c r="S38" s="43" t="s">
        <v>66</v>
      </c>
      <c r="T38" s="44">
        <v>8.5</v>
      </c>
      <c r="U38" s="45"/>
      <c r="V38" s="45"/>
      <c r="W38" s="73"/>
      <c r="X38" s="8"/>
      <c r="Y38" s="8"/>
    </row>
    <row r="39" spans="1:25" s="10" customFormat="1" x14ac:dyDescent="0.2">
      <c r="A39" s="34" t="str">
        <f t="shared" si="23"/>
        <v>S</v>
      </c>
      <c r="B39" s="35">
        <f t="shared" ca="1" si="24"/>
        <v>3</v>
      </c>
      <c r="C39" s="35" t="str">
        <f t="shared" ca="1" si="25"/>
        <v>S</v>
      </c>
      <c r="D39" s="35">
        <f t="shared" ca="1" si="26"/>
        <v>0</v>
      </c>
      <c r="E39" s="35">
        <f t="shared" ca="1" si="27"/>
        <v>1</v>
      </c>
      <c r="F39" s="35">
        <f t="shared" ca="1" si="28"/>
        <v>1</v>
      </c>
      <c r="G39" s="35">
        <f t="shared" ca="1" si="29"/>
        <v>3</v>
      </c>
      <c r="H39" s="35">
        <f t="shared" ca="1" si="30"/>
        <v>0</v>
      </c>
      <c r="I39" s="35">
        <f t="shared" ca="1" si="31"/>
        <v>0</v>
      </c>
      <c r="J39" s="35">
        <f t="shared" ca="1" si="32"/>
        <v>0</v>
      </c>
      <c r="K39" s="35">
        <f t="shared" ca="1" si="33"/>
        <v>0</v>
      </c>
      <c r="L39" s="36" t="str">
        <f t="shared" ca="1" si="34"/>
        <v/>
      </c>
      <c r="M39" s="37" t="s">
        <v>49</v>
      </c>
      <c r="N39" s="38" t="s">
        <v>49</v>
      </c>
      <c r="O39" s="71" t="s">
        <v>104</v>
      </c>
      <c r="P39" s="40"/>
      <c r="Q39" s="41"/>
      <c r="R39" s="42" t="s">
        <v>105</v>
      </c>
      <c r="S39" s="43" t="s">
        <v>66</v>
      </c>
      <c r="T39" s="44">
        <v>4.5</v>
      </c>
      <c r="U39" s="45"/>
      <c r="V39" s="45"/>
      <c r="W39" s="73"/>
      <c r="X39" s="8"/>
      <c r="Y39" s="8"/>
    </row>
    <row r="40" spans="1:25" s="10" customFormat="1" ht="20.100000000000001" customHeight="1" x14ac:dyDescent="0.2">
      <c r="A40" s="34">
        <f t="shared" si="23"/>
        <v>2</v>
      </c>
      <c r="B40" s="35">
        <f t="shared" ca="1" si="24"/>
        <v>2</v>
      </c>
      <c r="C40" s="35">
        <f t="shared" ca="1" si="25"/>
        <v>2</v>
      </c>
      <c r="D40" s="35">
        <f t="shared" ca="1" si="26"/>
        <v>3</v>
      </c>
      <c r="E40" s="35">
        <f t="shared" ca="1" si="27"/>
        <v>1</v>
      </c>
      <c r="F40" s="35">
        <f t="shared" ca="1" si="28"/>
        <v>2</v>
      </c>
      <c r="G40" s="35">
        <f t="shared" ca="1" si="29"/>
        <v>0</v>
      </c>
      <c r="H40" s="35">
        <f t="shared" ca="1" si="30"/>
        <v>0</v>
      </c>
      <c r="I40" s="35">
        <f t="shared" ca="1" si="31"/>
        <v>0</v>
      </c>
      <c r="J40" s="35">
        <f t="shared" ca="1" si="32"/>
        <v>145</v>
      </c>
      <c r="K40" s="35">
        <f t="shared" ca="1" si="33"/>
        <v>3</v>
      </c>
      <c r="L40" s="36" t="str">
        <f t="shared" ca="1" si="34"/>
        <v/>
      </c>
      <c r="M40" s="37" t="s">
        <v>58</v>
      </c>
      <c r="N40" s="38" t="s">
        <v>58</v>
      </c>
      <c r="O40" s="71" t="s">
        <v>106</v>
      </c>
      <c r="P40" s="40"/>
      <c r="Q40" s="41"/>
      <c r="R40" s="72" t="s">
        <v>107</v>
      </c>
      <c r="S40" s="43" t="s">
        <v>57</v>
      </c>
      <c r="T40" s="44"/>
      <c r="U40" s="45"/>
      <c r="V40" s="45"/>
      <c r="W40" s="73"/>
      <c r="X40" s="8"/>
      <c r="Y40" s="8"/>
    </row>
    <row r="41" spans="1:25" s="10" customFormat="1" ht="22.5" x14ac:dyDescent="0.2">
      <c r="A41" s="34" t="str">
        <f t="shared" si="23"/>
        <v>S</v>
      </c>
      <c r="B41" s="35">
        <f t="shared" ca="1" si="24"/>
        <v>2</v>
      </c>
      <c r="C41" s="35" t="str">
        <f t="shared" ca="1" si="25"/>
        <v>S</v>
      </c>
      <c r="D41" s="35">
        <f t="shared" ca="1" si="26"/>
        <v>0</v>
      </c>
      <c r="E41" s="35">
        <f t="shared" ca="1" si="27"/>
        <v>1</v>
      </c>
      <c r="F41" s="35">
        <f t="shared" ca="1" si="28"/>
        <v>2</v>
      </c>
      <c r="G41" s="35">
        <f t="shared" ca="1" si="29"/>
        <v>0</v>
      </c>
      <c r="H41" s="35">
        <f t="shared" ca="1" si="30"/>
        <v>0</v>
      </c>
      <c r="I41" s="35">
        <f t="shared" ca="1" si="31"/>
        <v>0</v>
      </c>
      <c r="J41" s="35">
        <f t="shared" ca="1" si="32"/>
        <v>0</v>
      </c>
      <c r="K41" s="35">
        <f t="shared" ca="1" si="33"/>
        <v>0</v>
      </c>
      <c r="L41" s="36" t="str">
        <f t="shared" ca="1" si="34"/>
        <v/>
      </c>
      <c r="M41" s="37" t="s">
        <v>49</v>
      </c>
      <c r="N41" s="38" t="s">
        <v>49</v>
      </c>
      <c r="O41" s="71" t="s">
        <v>108</v>
      </c>
      <c r="P41" s="40"/>
      <c r="Q41" s="41"/>
      <c r="R41" s="42" t="s">
        <v>109</v>
      </c>
      <c r="S41" s="43" t="s">
        <v>92</v>
      </c>
      <c r="T41" s="44">
        <v>189.39300000000003</v>
      </c>
      <c r="U41" s="45"/>
      <c r="V41" s="45"/>
      <c r="W41" s="73"/>
      <c r="X41" s="8"/>
      <c r="Y41" s="8"/>
    </row>
    <row r="42" spans="1:25" s="10" customFormat="1" x14ac:dyDescent="0.2">
      <c r="A42" s="34" t="str">
        <f t="shared" si="23"/>
        <v>S</v>
      </c>
      <c r="B42" s="35">
        <f t="shared" ca="1" si="24"/>
        <v>2</v>
      </c>
      <c r="C42" s="35" t="str">
        <f t="shared" ca="1" si="25"/>
        <v>S</v>
      </c>
      <c r="D42" s="35">
        <f t="shared" ca="1" si="26"/>
        <v>0</v>
      </c>
      <c r="E42" s="35">
        <f t="shared" ca="1" si="27"/>
        <v>1</v>
      </c>
      <c r="F42" s="35">
        <f t="shared" ca="1" si="28"/>
        <v>2</v>
      </c>
      <c r="G42" s="35">
        <f t="shared" ca="1" si="29"/>
        <v>0</v>
      </c>
      <c r="H42" s="35">
        <f t="shared" ca="1" si="30"/>
        <v>0</v>
      </c>
      <c r="I42" s="35">
        <f t="shared" ca="1" si="31"/>
        <v>0</v>
      </c>
      <c r="J42" s="35">
        <f t="shared" ca="1" si="32"/>
        <v>0</v>
      </c>
      <c r="K42" s="35">
        <f t="shared" ca="1" si="33"/>
        <v>0</v>
      </c>
      <c r="L42" s="36" t="str">
        <f t="shared" ca="1" si="34"/>
        <v/>
      </c>
      <c r="M42" s="37" t="s">
        <v>49</v>
      </c>
      <c r="N42" s="38" t="s">
        <v>49</v>
      </c>
      <c r="O42" s="71" t="s">
        <v>110</v>
      </c>
      <c r="P42" s="40"/>
      <c r="Q42" s="41"/>
      <c r="R42" s="42" t="s">
        <v>111</v>
      </c>
      <c r="S42" s="43" t="s">
        <v>92</v>
      </c>
      <c r="T42" s="44">
        <v>189.39300000000003</v>
      </c>
      <c r="U42" s="45"/>
      <c r="V42" s="45"/>
      <c r="W42" s="73"/>
      <c r="X42" s="8"/>
      <c r="Y42" s="8"/>
    </row>
    <row r="43" spans="1:25" s="10" customFormat="1" ht="20.100000000000001" customHeight="1" x14ac:dyDescent="0.2">
      <c r="A43" s="34">
        <f t="shared" si="23"/>
        <v>2</v>
      </c>
      <c r="B43" s="35">
        <f t="shared" ca="1" si="24"/>
        <v>2</v>
      </c>
      <c r="C43" s="35">
        <f t="shared" ca="1" si="25"/>
        <v>2</v>
      </c>
      <c r="D43" s="35">
        <f t="shared" ca="1" si="26"/>
        <v>10</v>
      </c>
      <c r="E43" s="35">
        <f t="shared" ca="1" si="27"/>
        <v>1</v>
      </c>
      <c r="F43" s="35">
        <f t="shared" ca="1" si="28"/>
        <v>3</v>
      </c>
      <c r="G43" s="35">
        <f t="shared" ca="1" si="29"/>
        <v>0</v>
      </c>
      <c r="H43" s="35">
        <f t="shared" ca="1" si="30"/>
        <v>0</v>
      </c>
      <c r="I43" s="35">
        <f t="shared" ca="1" si="31"/>
        <v>0</v>
      </c>
      <c r="J43" s="35">
        <f t="shared" ca="1" si="32"/>
        <v>142</v>
      </c>
      <c r="K43" s="35">
        <f t="shared" ca="1" si="33"/>
        <v>10</v>
      </c>
      <c r="L43" s="36" t="str">
        <f t="shared" ca="1" si="34"/>
        <v/>
      </c>
      <c r="M43" s="37" t="s">
        <v>58</v>
      </c>
      <c r="N43" s="38" t="s">
        <v>58</v>
      </c>
      <c r="O43" s="71" t="s">
        <v>112</v>
      </c>
      <c r="P43" s="40"/>
      <c r="Q43" s="41"/>
      <c r="R43" s="72" t="s">
        <v>113</v>
      </c>
      <c r="S43" s="43" t="s">
        <v>57</v>
      </c>
      <c r="T43" s="44"/>
      <c r="U43" s="45"/>
      <c r="V43" s="45"/>
      <c r="W43" s="73"/>
      <c r="X43" s="8"/>
      <c r="Y43" s="8"/>
    </row>
    <row r="44" spans="1:25" s="48" customFormat="1" x14ac:dyDescent="0.2">
      <c r="A44" s="34">
        <f t="shared" si="23"/>
        <v>3</v>
      </c>
      <c r="B44" s="35">
        <f t="shared" ca="1" si="24"/>
        <v>3</v>
      </c>
      <c r="C44" s="35">
        <f t="shared" ca="1" si="25"/>
        <v>3</v>
      </c>
      <c r="D44" s="35">
        <f t="shared" ca="1" si="26"/>
        <v>6</v>
      </c>
      <c r="E44" s="35">
        <f t="shared" ca="1" si="27"/>
        <v>1</v>
      </c>
      <c r="F44" s="35">
        <f t="shared" ca="1" si="28"/>
        <v>3</v>
      </c>
      <c r="G44" s="35">
        <f t="shared" ca="1" si="29"/>
        <v>1</v>
      </c>
      <c r="H44" s="35">
        <f t="shared" ca="1" si="30"/>
        <v>0</v>
      </c>
      <c r="I44" s="35">
        <f t="shared" ca="1" si="31"/>
        <v>0</v>
      </c>
      <c r="J44" s="35">
        <f t="shared" ca="1" si="32"/>
        <v>9</v>
      </c>
      <c r="K44" s="35">
        <f t="shared" ca="1" si="33"/>
        <v>6</v>
      </c>
      <c r="L44" s="36" t="str">
        <f t="shared" ca="1" si="34"/>
        <v/>
      </c>
      <c r="M44" s="37" t="s">
        <v>61</v>
      </c>
      <c r="N44" s="38" t="s">
        <v>61</v>
      </c>
      <c r="O44" s="71" t="s">
        <v>114</v>
      </c>
      <c r="P44" s="40"/>
      <c r="Q44" s="41"/>
      <c r="R44" s="75" t="s">
        <v>115</v>
      </c>
      <c r="S44" s="43" t="s">
        <v>57</v>
      </c>
      <c r="T44" s="44"/>
      <c r="U44" s="45"/>
      <c r="V44" s="45"/>
      <c r="W44" s="73"/>
      <c r="X44" s="47"/>
      <c r="Y44" s="47"/>
    </row>
    <row r="45" spans="1:25" s="10" customFormat="1" ht="22.5" x14ac:dyDescent="0.2">
      <c r="A45" s="34" t="str">
        <f t="shared" si="23"/>
        <v>S</v>
      </c>
      <c r="B45" s="35">
        <f t="shared" ca="1" si="24"/>
        <v>3</v>
      </c>
      <c r="C45" s="35" t="str">
        <f t="shared" ca="1" si="25"/>
        <v>S</v>
      </c>
      <c r="D45" s="35">
        <f t="shared" ca="1" si="26"/>
        <v>0</v>
      </c>
      <c r="E45" s="35">
        <f t="shared" ca="1" si="27"/>
        <v>1</v>
      </c>
      <c r="F45" s="35">
        <f t="shared" ca="1" si="28"/>
        <v>3</v>
      </c>
      <c r="G45" s="35">
        <f t="shared" ca="1" si="29"/>
        <v>1</v>
      </c>
      <c r="H45" s="35">
        <f t="shared" ca="1" si="30"/>
        <v>0</v>
      </c>
      <c r="I45" s="35">
        <f t="shared" ca="1" si="31"/>
        <v>0</v>
      </c>
      <c r="J45" s="35">
        <f t="shared" ca="1" si="32"/>
        <v>0</v>
      </c>
      <c r="K45" s="35">
        <f t="shared" ca="1" si="33"/>
        <v>0</v>
      </c>
      <c r="L45" s="36" t="str">
        <f t="shared" ca="1" si="34"/>
        <v/>
      </c>
      <c r="M45" s="37" t="s">
        <v>49</v>
      </c>
      <c r="N45" s="38" t="s">
        <v>49</v>
      </c>
      <c r="O45" s="71" t="s">
        <v>116</v>
      </c>
      <c r="P45" s="40"/>
      <c r="Q45" s="41"/>
      <c r="R45" s="42" t="s">
        <v>117</v>
      </c>
      <c r="S45" s="43" t="s">
        <v>92</v>
      </c>
      <c r="T45" s="44">
        <v>44.92</v>
      </c>
      <c r="U45" s="45"/>
      <c r="V45" s="45"/>
      <c r="W45" s="73"/>
      <c r="X45" s="8"/>
      <c r="Y45" s="8"/>
    </row>
    <row r="46" spans="1:25" s="10" customFormat="1" ht="22.5" x14ac:dyDescent="0.2">
      <c r="A46" s="34" t="str">
        <f t="shared" si="23"/>
        <v>S</v>
      </c>
      <c r="B46" s="35">
        <f t="shared" ca="1" si="24"/>
        <v>3</v>
      </c>
      <c r="C46" s="35" t="str">
        <f t="shared" ca="1" si="25"/>
        <v>S</v>
      </c>
      <c r="D46" s="35">
        <f t="shared" ca="1" si="26"/>
        <v>0</v>
      </c>
      <c r="E46" s="35">
        <f t="shared" ca="1" si="27"/>
        <v>1</v>
      </c>
      <c r="F46" s="35">
        <f t="shared" ca="1" si="28"/>
        <v>3</v>
      </c>
      <c r="G46" s="35">
        <f t="shared" ca="1" si="29"/>
        <v>1</v>
      </c>
      <c r="H46" s="35">
        <f t="shared" ca="1" si="30"/>
        <v>0</v>
      </c>
      <c r="I46" s="35">
        <f t="shared" ca="1" si="31"/>
        <v>0</v>
      </c>
      <c r="J46" s="35">
        <f t="shared" ca="1" si="32"/>
        <v>0</v>
      </c>
      <c r="K46" s="35">
        <f t="shared" ca="1" si="33"/>
        <v>0</v>
      </c>
      <c r="L46" s="36" t="str">
        <f t="shared" ca="1" si="34"/>
        <v/>
      </c>
      <c r="M46" s="37" t="s">
        <v>49</v>
      </c>
      <c r="N46" s="38" t="s">
        <v>49</v>
      </c>
      <c r="O46" s="71" t="s">
        <v>118</v>
      </c>
      <c r="P46" s="40"/>
      <c r="Q46" s="41"/>
      <c r="R46" s="42" t="s">
        <v>119</v>
      </c>
      <c r="S46" s="43" t="s">
        <v>92</v>
      </c>
      <c r="T46" s="44">
        <v>44.92</v>
      </c>
      <c r="U46" s="45"/>
      <c r="V46" s="45"/>
      <c r="W46" s="73"/>
      <c r="X46" s="8"/>
      <c r="Y46" s="8"/>
    </row>
    <row r="47" spans="1:25" s="10" customFormat="1" x14ac:dyDescent="0.2">
      <c r="A47" s="34" t="str">
        <f t="shared" si="23"/>
        <v>S</v>
      </c>
      <c r="B47" s="35">
        <f t="shared" ca="1" si="24"/>
        <v>3</v>
      </c>
      <c r="C47" s="35" t="str">
        <f t="shared" ca="1" si="25"/>
        <v>S</v>
      </c>
      <c r="D47" s="35">
        <f t="shared" ca="1" si="26"/>
        <v>0</v>
      </c>
      <c r="E47" s="35">
        <f t="shared" ca="1" si="27"/>
        <v>1</v>
      </c>
      <c r="F47" s="35">
        <f t="shared" ca="1" si="28"/>
        <v>3</v>
      </c>
      <c r="G47" s="35">
        <f t="shared" ca="1" si="29"/>
        <v>1</v>
      </c>
      <c r="H47" s="35">
        <f t="shared" ca="1" si="30"/>
        <v>0</v>
      </c>
      <c r="I47" s="35">
        <f t="shared" ca="1" si="31"/>
        <v>0</v>
      </c>
      <c r="J47" s="35">
        <f t="shared" ca="1" si="32"/>
        <v>0</v>
      </c>
      <c r="K47" s="35">
        <f t="shared" ca="1" si="33"/>
        <v>0</v>
      </c>
      <c r="L47" s="36" t="str">
        <f t="shared" ca="1" si="34"/>
        <v/>
      </c>
      <c r="M47" s="37" t="s">
        <v>49</v>
      </c>
      <c r="N47" s="38" t="s">
        <v>49</v>
      </c>
      <c r="O47" s="71" t="s">
        <v>120</v>
      </c>
      <c r="P47" s="40"/>
      <c r="Q47" s="41"/>
      <c r="R47" s="42" t="s">
        <v>121</v>
      </c>
      <c r="S47" s="43" t="s">
        <v>93</v>
      </c>
      <c r="T47" s="44">
        <v>44.92</v>
      </c>
      <c r="U47" s="45"/>
      <c r="V47" s="45"/>
      <c r="W47" s="73"/>
      <c r="X47" s="8"/>
      <c r="Y47" s="8"/>
    </row>
    <row r="48" spans="1:25" s="10" customFormat="1" x14ac:dyDescent="0.2">
      <c r="A48" s="34" t="str">
        <f t="shared" si="23"/>
        <v>S</v>
      </c>
      <c r="B48" s="35">
        <f t="shared" ca="1" si="24"/>
        <v>3</v>
      </c>
      <c r="C48" s="35" t="str">
        <f t="shared" ca="1" si="25"/>
        <v>S</v>
      </c>
      <c r="D48" s="35">
        <f t="shared" ca="1" si="26"/>
        <v>0</v>
      </c>
      <c r="E48" s="35">
        <f t="shared" ca="1" si="27"/>
        <v>1</v>
      </c>
      <c r="F48" s="35">
        <f t="shared" ca="1" si="28"/>
        <v>3</v>
      </c>
      <c r="G48" s="35">
        <f t="shared" ca="1" si="29"/>
        <v>1</v>
      </c>
      <c r="H48" s="35">
        <f t="shared" ca="1" si="30"/>
        <v>0</v>
      </c>
      <c r="I48" s="35">
        <f t="shared" ca="1" si="31"/>
        <v>0</v>
      </c>
      <c r="J48" s="35">
        <f t="shared" ca="1" si="32"/>
        <v>0</v>
      </c>
      <c r="K48" s="35">
        <f t="shared" ca="1" si="33"/>
        <v>0</v>
      </c>
      <c r="L48" s="36" t="str">
        <f t="shared" ca="1" si="34"/>
        <v/>
      </c>
      <c r="M48" s="37" t="s">
        <v>49</v>
      </c>
      <c r="N48" s="38" t="s">
        <v>49</v>
      </c>
      <c r="O48" s="71" t="s">
        <v>122</v>
      </c>
      <c r="P48" s="40"/>
      <c r="Q48" s="41"/>
      <c r="R48" s="42" t="s">
        <v>123</v>
      </c>
      <c r="S48" s="43" t="s">
        <v>124</v>
      </c>
      <c r="T48" s="44">
        <v>449.20000000000005</v>
      </c>
      <c r="U48" s="45"/>
      <c r="V48" s="45"/>
      <c r="W48" s="73"/>
      <c r="X48" s="8"/>
      <c r="Y48" s="8"/>
    </row>
    <row r="49" spans="1:25" s="10" customFormat="1" ht="22.5" x14ac:dyDescent="0.2">
      <c r="A49" s="34" t="str">
        <f t="shared" si="23"/>
        <v>S</v>
      </c>
      <c r="B49" s="35">
        <f t="shared" ca="1" si="24"/>
        <v>3</v>
      </c>
      <c r="C49" s="35" t="str">
        <f t="shared" ca="1" si="25"/>
        <v>S</v>
      </c>
      <c r="D49" s="35">
        <f t="shared" ca="1" si="26"/>
        <v>0</v>
      </c>
      <c r="E49" s="35">
        <f t="shared" ca="1" si="27"/>
        <v>1</v>
      </c>
      <c r="F49" s="35">
        <f t="shared" ca="1" si="28"/>
        <v>3</v>
      </c>
      <c r="G49" s="35">
        <f t="shared" ca="1" si="29"/>
        <v>1</v>
      </c>
      <c r="H49" s="35">
        <f t="shared" ca="1" si="30"/>
        <v>0</v>
      </c>
      <c r="I49" s="35">
        <f t="shared" ca="1" si="31"/>
        <v>0</v>
      </c>
      <c r="J49" s="35">
        <f t="shared" ca="1" si="32"/>
        <v>0</v>
      </c>
      <c r="K49" s="35">
        <f t="shared" ca="1" si="33"/>
        <v>0</v>
      </c>
      <c r="L49" s="36" t="str">
        <f t="shared" ca="1" si="34"/>
        <v/>
      </c>
      <c r="M49" s="37" t="s">
        <v>49</v>
      </c>
      <c r="N49" s="38" t="s">
        <v>49</v>
      </c>
      <c r="O49" s="71" t="s">
        <v>125</v>
      </c>
      <c r="P49" s="40"/>
      <c r="Q49" s="41"/>
      <c r="R49" s="42" t="s">
        <v>126</v>
      </c>
      <c r="S49" s="43" t="s">
        <v>92</v>
      </c>
      <c r="T49" s="44">
        <v>33.69</v>
      </c>
      <c r="U49" s="45"/>
      <c r="V49" s="45"/>
      <c r="W49" s="73"/>
      <c r="X49" s="8"/>
      <c r="Y49" s="8"/>
    </row>
    <row r="50" spans="1:25" s="48" customFormat="1" x14ac:dyDescent="0.2">
      <c r="A50" s="34">
        <f t="shared" si="23"/>
        <v>3</v>
      </c>
      <c r="B50" s="35">
        <f t="shared" ca="1" si="24"/>
        <v>3</v>
      </c>
      <c r="C50" s="35">
        <f t="shared" ca="1" si="25"/>
        <v>3</v>
      </c>
      <c r="D50" s="35">
        <f t="shared" ca="1" si="26"/>
        <v>3</v>
      </c>
      <c r="E50" s="35">
        <f t="shared" ca="1" si="27"/>
        <v>1</v>
      </c>
      <c r="F50" s="35">
        <f t="shared" ca="1" si="28"/>
        <v>3</v>
      </c>
      <c r="G50" s="35">
        <f t="shared" ca="1" si="29"/>
        <v>2</v>
      </c>
      <c r="H50" s="35">
        <f t="shared" ca="1" si="30"/>
        <v>0</v>
      </c>
      <c r="I50" s="35">
        <f t="shared" ca="1" si="31"/>
        <v>0</v>
      </c>
      <c r="J50" s="35">
        <f t="shared" ca="1" si="32"/>
        <v>3</v>
      </c>
      <c r="K50" s="35">
        <f t="shared" ca="1" si="33"/>
        <v>43</v>
      </c>
      <c r="L50" s="36" t="str">
        <f t="shared" ca="1" si="34"/>
        <v/>
      </c>
      <c r="M50" s="37" t="s">
        <v>61</v>
      </c>
      <c r="N50" s="38" t="s">
        <v>61</v>
      </c>
      <c r="O50" s="71" t="s">
        <v>127</v>
      </c>
      <c r="P50" s="40"/>
      <c r="Q50" s="41"/>
      <c r="R50" s="75" t="s">
        <v>128</v>
      </c>
      <c r="S50" s="43" t="s">
        <v>57</v>
      </c>
      <c r="T50" s="44"/>
      <c r="U50" s="45"/>
      <c r="V50" s="45"/>
      <c r="W50" s="73"/>
      <c r="X50" s="47"/>
      <c r="Y50" s="47"/>
    </row>
    <row r="51" spans="1:25" s="10" customFormat="1" ht="22.5" x14ac:dyDescent="0.2">
      <c r="A51" s="34" t="str">
        <f t="shared" si="23"/>
        <v>S</v>
      </c>
      <c r="B51" s="35">
        <f t="shared" ca="1" si="24"/>
        <v>3</v>
      </c>
      <c r="C51" s="35" t="str">
        <f t="shared" ca="1" si="25"/>
        <v>S</v>
      </c>
      <c r="D51" s="35">
        <f t="shared" ca="1" si="26"/>
        <v>0</v>
      </c>
      <c r="E51" s="35">
        <f t="shared" ca="1" si="27"/>
        <v>1</v>
      </c>
      <c r="F51" s="35">
        <f t="shared" ca="1" si="28"/>
        <v>3</v>
      </c>
      <c r="G51" s="35">
        <f t="shared" ca="1" si="29"/>
        <v>2</v>
      </c>
      <c r="H51" s="35">
        <f t="shared" ca="1" si="30"/>
        <v>0</v>
      </c>
      <c r="I51" s="35">
        <f t="shared" ca="1" si="31"/>
        <v>0</v>
      </c>
      <c r="J51" s="35">
        <f t="shared" ca="1" si="32"/>
        <v>0</v>
      </c>
      <c r="K51" s="35">
        <f t="shared" ca="1" si="33"/>
        <v>0</v>
      </c>
      <c r="L51" s="36" t="str">
        <f t="shared" ca="1" si="34"/>
        <v/>
      </c>
      <c r="M51" s="37" t="s">
        <v>49</v>
      </c>
      <c r="N51" s="38" t="s">
        <v>49</v>
      </c>
      <c r="O51" s="71" t="s">
        <v>129</v>
      </c>
      <c r="P51" s="40"/>
      <c r="Q51" s="41"/>
      <c r="R51" s="42" t="s">
        <v>130</v>
      </c>
      <c r="S51" s="43" t="s">
        <v>92</v>
      </c>
      <c r="T51" s="44">
        <v>2</v>
      </c>
      <c r="U51" s="45"/>
      <c r="V51" s="45"/>
      <c r="W51" s="73"/>
      <c r="X51" s="8"/>
      <c r="Y51" s="8"/>
    </row>
    <row r="52" spans="1:25" s="10" customFormat="1" x14ac:dyDescent="0.2">
      <c r="A52" s="34" t="str">
        <f t="shared" si="23"/>
        <v>S</v>
      </c>
      <c r="B52" s="35">
        <f t="shared" ca="1" si="24"/>
        <v>3</v>
      </c>
      <c r="C52" s="35" t="str">
        <f t="shared" ca="1" si="25"/>
        <v>S</v>
      </c>
      <c r="D52" s="35">
        <f t="shared" ca="1" si="26"/>
        <v>0</v>
      </c>
      <c r="E52" s="35">
        <f t="shared" ca="1" si="27"/>
        <v>1</v>
      </c>
      <c r="F52" s="35">
        <f t="shared" ca="1" si="28"/>
        <v>3</v>
      </c>
      <c r="G52" s="35">
        <f t="shared" ca="1" si="29"/>
        <v>2</v>
      </c>
      <c r="H52" s="35">
        <f t="shared" ca="1" si="30"/>
        <v>0</v>
      </c>
      <c r="I52" s="35">
        <f t="shared" ca="1" si="31"/>
        <v>0</v>
      </c>
      <c r="J52" s="35">
        <f t="shared" ca="1" si="32"/>
        <v>0</v>
      </c>
      <c r="K52" s="35">
        <f t="shared" ca="1" si="33"/>
        <v>0</v>
      </c>
      <c r="L52" s="36" t="str">
        <f t="shared" ca="1" si="34"/>
        <v/>
      </c>
      <c r="M52" s="37" t="s">
        <v>49</v>
      </c>
      <c r="N52" s="38" t="s">
        <v>49</v>
      </c>
      <c r="O52" s="71" t="s">
        <v>131</v>
      </c>
      <c r="P52" s="40"/>
      <c r="Q52" s="41"/>
      <c r="R52" s="42" t="s">
        <v>132</v>
      </c>
      <c r="S52" s="43" t="s">
        <v>92</v>
      </c>
      <c r="T52" s="44">
        <v>2</v>
      </c>
      <c r="U52" s="45"/>
      <c r="V52" s="45"/>
      <c r="W52" s="73"/>
      <c r="X52" s="8"/>
      <c r="Y52" s="8"/>
    </row>
    <row r="53" spans="1:25" s="48" customFormat="1" ht="20.100000000000001" customHeight="1" x14ac:dyDescent="0.2">
      <c r="A53" s="34">
        <f t="shared" si="23"/>
        <v>2</v>
      </c>
      <c r="B53" s="35">
        <f t="shared" ca="1" si="24"/>
        <v>2</v>
      </c>
      <c r="C53" s="35">
        <f t="shared" ca="1" si="25"/>
        <v>2</v>
      </c>
      <c r="D53" s="35">
        <f t="shared" ca="1" si="26"/>
        <v>10</v>
      </c>
      <c r="E53" s="35">
        <f t="shared" ca="1" si="27"/>
        <v>1</v>
      </c>
      <c r="F53" s="35">
        <f t="shared" ca="1" si="28"/>
        <v>4</v>
      </c>
      <c r="G53" s="35">
        <f t="shared" ca="1" si="29"/>
        <v>0</v>
      </c>
      <c r="H53" s="35">
        <f t="shared" ca="1" si="30"/>
        <v>0</v>
      </c>
      <c r="I53" s="35">
        <f t="shared" ca="1" si="31"/>
        <v>0</v>
      </c>
      <c r="J53" s="35">
        <f t="shared" ca="1" si="32"/>
        <v>132</v>
      </c>
      <c r="K53" s="35">
        <f t="shared" ca="1" si="33"/>
        <v>10</v>
      </c>
      <c r="L53" s="36" t="str">
        <f t="shared" ca="1" si="34"/>
        <v/>
      </c>
      <c r="M53" s="37" t="s">
        <v>58</v>
      </c>
      <c r="N53" s="38" t="s">
        <v>58</v>
      </c>
      <c r="O53" s="71" t="s">
        <v>133</v>
      </c>
      <c r="P53" s="40"/>
      <c r="Q53" s="41"/>
      <c r="R53" s="72" t="s">
        <v>134</v>
      </c>
      <c r="S53" s="43" t="s">
        <v>57</v>
      </c>
      <c r="T53" s="44"/>
      <c r="U53" s="45"/>
      <c r="V53" s="45"/>
      <c r="W53" s="73"/>
      <c r="X53" s="47"/>
      <c r="Y53" s="47"/>
    </row>
    <row r="54" spans="1:25" s="48" customFormat="1" x14ac:dyDescent="0.2">
      <c r="A54" s="34">
        <f t="shared" si="23"/>
        <v>3</v>
      </c>
      <c r="B54" s="35">
        <f t="shared" ca="1" si="24"/>
        <v>3</v>
      </c>
      <c r="C54" s="35">
        <f t="shared" ca="1" si="25"/>
        <v>3</v>
      </c>
      <c r="D54" s="35">
        <f t="shared" ca="1" si="26"/>
        <v>9</v>
      </c>
      <c r="E54" s="35">
        <f t="shared" ca="1" si="27"/>
        <v>1</v>
      </c>
      <c r="F54" s="35">
        <f t="shared" ca="1" si="28"/>
        <v>4</v>
      </c>
      <c r="G54" s="35">
        <f t="shared" ca="1" si="29"/>
        <v>1</v>
      </c>
      <c r="H54" s="35">
        <f t="shared" ca="1" si="30"/>
        <v>0</v>
      </c>
      <c r="I54" s="35">
        <f t="shared" ca="1" si="31"/>
        <v>0</v>
      </c>
      <c r="J54" s="35">
        <f t="shared" ca="1" si="32"/>
        <v>9</v>
      </c>
      <c r="K54" s="35">
        <f t="shared" ca="1" si="33"/>
        <v>33</v>
      </c>
      <c r="L54" s="36" t="str">
        <f t="shared" ca="1" si="34"/>
        <v/>
      </c>
      <c r="M54" s="37" t="s">
        <v>61</v>
      </c>
      <c r="N54" s="38" t="s">
        <v>61</v>
      </c>
      <c r="O54" s="39" t="s">
        <v>135</v>
      </c>
      <c r="P54" s="40"/>
      <c r="Q54" s="41"/>
      <c r="R54" s="42" t="s">
        <v>136</v>
      </c>
      <c r="S54" s="43" t="s">
        <v>57</v>
      </c>
      <c r="T54" s="44"/>
      <c r="U54" s="45"/>
      <c r="V54" s="45"/>
      <c r="W54" s="46"/>
      <c r="X54" s="47"/>
      <c r="Y54" s="47"/>
    </row>
    <row r="55" spans="1:25" s="48" customFormat="1" ht="33.75" x14ac:dyDescent="0.2">
      <c r="A55" s="34" t="str">
        <f t="shared" si="23"/>
        <v>S</v>
      </c>
      <c r="B55" s="35">
        <f t="shared" ca="1" si="24"/>
        <v>3</v>
      </c>
      <c r="C55" s="35" t="str">
        <f t="shared" ca="1" si="25"/>
        <v>S</v>
      </c>
      <c r="D55" s="35">
        <f t="shared" ca="1" si="26"/>
        <v>0</v>
      </c>
      <c r="E55" s="35">
        <f t="shared" ca="1" si="27"/>
        <v>1</v>
      </c>
      <c r="F55" s="35">
        <f t="shared" ca="1" si="28"/>
        <v>4</v>
      </c>
      <c r="G55" s="35">
        <f t="shared" ca="1" si="29"/>
        <v>1</v>
      </c>
      <c r="H55" s="35">
        <f t="shared" ca="1" si="30"/>
        <v>0</v>
      </c>
      <c r="I55" s="35">
        <f t="shared" ca="1" si="31"/>
        <v>0</v>
      </c>
      <c r="J55" s="35">
        <f t="shared" ca="1" si="32"/>
        <v>0</v>
      </c>
      <c r="K55" s="35">
        <f t="shared" ca="1" si="33"/>
        <v>0</v>
      </c>
      <c r="L55" s="36" t="str">
        <f t="shared" ca="1" si="34"/>
        <v/>
      </c>
      <c r="M55" s="37" t="s">
        <v>49</v>
      </c>
      <c r="N55" s="38" t="s">
        <v>49</v>
      </c>
      <c r="O55" s="39" t="s">
        <v>137</v>
      </c>
      <c r="P55" s="40"/>
      <c r="Q55" s="41"/>
      <c r="R55" s="42" t="s">
        <v>138</v>
      </c>
      <c r="S55" s="43" t="s">
        <v>80</v>
      </c>
      <c r="T55" s="44">
        <v>2</v>
      </c>
      <c r="U55" s="45"/>
      <c r="V55" s="45"/>
      <c r="W55" s="46"/>
      <c r="X55" s="47"/>
      <c r="Y55" s="47"/>
    </row>
    <row r="56" spans="1:25" s="48" customFormat="1" ht="22.5" x14ac:dyDescent="0.2">
      <c r="A56" s="34" t="str">
        <f t="shared" si="23"/>
        <v>S</v>
      </c>
      <c r="B56" s="35">
        <f t="shared" ca="1" si="24"/>
        <v>3</v>
      </c>
      <c r="C56" s="35" t="str">
        <f t="shared" ca="1" si="25"/>
        <v>S</v>
      </c>
      <c r="D56" s="35">
        <f t="shared" ca="1" si="26"/>
        <v>0</v>
      </c>
      <c r="E56" s="35">
        <f t="shared" ca="1" si="27"/>
        <v>1</v>
      </c>
      <c r="F56" s="35">
        <f t="shared" ca="1" si="28"/>
        <v>4</v>
      </c>
      <c r="G56" s="35">
        <f t="shared" ca="1" si="29"/>
        <v>1</v>
      </c>
      <c r="H56" s="35">
        <f t="shared" ca="1" si="30"/>
        <v>0</v>
      </c>
      <c r="I56" s="35">
        <f t="shared" ca="1" si="31"/>
        <v>0</v>
      </c>
      <c r="J56" s="35">
        <f t="shared" ca="1" si="32"/>
        <v>0</v>
      </c>
      <c r="K56" s="35">
        <f t="shared" ca="1" si="33"/>
        <v>0</v>
      </c>
      <c r="L56" s="36" t="str">
        <f t="shared" ca="1" si="34"/>
        <v/>
      </c>
      <c r="M56" s="37" t="s">
        <v>49</v>
      </c>
      <c r="N56" s="38" t="s">
        <v>49</v>
      </c>
      <c r="O56" s="39" t="s">
        <v>140</v>
      </c>
      <c r="P56" s="40"/>
      <c r="Q56" s="41"/>
      <c r="R56" s="42" t="s">
        <v>141</v>
      </c>
      <c r="S56" s="43" t="s">
        <v>92</v>
      </c>
      <c r="T56" s="44">
        <v>5.2749999999999995</v>
      </c>
      <c r="U56" s="45"/>
      <c r="V56" s="45"/>
      <c r="W56" s="46"/>
      <c r="X56" s="47"/>
      <c r="Y56" s="47"/>
    </row>
    <row r="57" spans="1:25" s="48" customFormat="1" x14ac:dyDescent="0.2">
      <c r="A57" s="34" t="str">
        <f t="shared" si="23"/>
        <v>S</v>
      </c>
      <c r="B57" s="35">
        <f t="shared" ca="1" si="24"/>
        <v>3</v>
      </c>
      <c r="C57" s="35" t="str">
        <f t="shared" ca="1" si="25"/>
        <v>S</v>
      </c>
      <c r="D57" s="35">
        <f t="shared" ca="1" si="26"/>
        <v>0</v>
      </c>
      <c r="E57" s="35">
        <f t="shared" ca="1" si="27"/>
        <v>1</v>
      </c>
      <c r="F57" s="35">
        <f t="shared" ca="1" si="28"/>
        <v>4</v>
      </c>
      <c r="G57" s="35">
        <f t="shared" ca="1" si="29"/>
        <v>1</v>
      </c>
      <c r="H57" s="35">
        <f t="shared" ca="1" si="30"/>
        <v>0</v>
      </c>
      <c r="I57" s="35">
        <f t="shared" ca="1" si="31"/>
        <v>0</v>
      </c>
      <c r="J57" s="35">
        <f t="shared" ca="1" si="32"/>
        <v>0</v>
      </c>
      <c r="K57" s="35">
        <f t="shared" ca="1" si="33"/>
        <v>0</v>
      </c>
      <c r="L57" s="36" t="str">
        <f t="shared" ca="1" si="34"/>
        <v/>
      </c>
      <c r="M57" s="37" t="s">
        <v>49</v>
      </c>
      <c r="N57" s="38" t="s">
        <v>49</v>
      </c>
      <c r="O57" s="39" t="s">
        <v>142</v>
      </c>
      <c r="P57" s="40"/>
      <c r="Q57" s="41"/>
      <c r="R57" s="42" t="s">
        <v>132</v>
      </c>
      <c r="S57" s="43" t="s">
        <v>92</v>
      </c>
      <c r="T57" s="44">
        <v>5.0649999999999995</v>
      </c>
      <c r="U57" s="45"/>
      <c r="V57" s="45"/>
      <c r="W57" s="46"/>
      <c r="X57" s="47"/>
      <c r="Y57" s="47"/>
    </row>
    <row r="58" spans="1:25" s="48" customFormat="1" x14ac:dyDescent="0.2">
      <c r="A58" s="34" t="str">
        <f t="shared" si="23"/>
        <v>S</v>
      </c>
      <c r="B58" s="35">
        <f t="shared" ca="1" si="24"/>
        <v>3</v>
      </c>
      <c r="C58" s="35" t="str">
        <f t="shared" ca="1" si="25"/>
        <v>S</v>
      </c>
      <c r="D58" s="35">
        <f t="shared" ca="1" si="26"/>
        <v>0</v>
      </c>
      <c r="E58" s="35">
        <f t="shared" ca="1" si="27"/>
        <v>1</v>
      </c>
      <c r="F58" s="35">
        <f t="shared" ca="1" si="28"/>
        <v>4</v>
      </c>
      <c r="G58" s="35">
        <f t="shared" ca="1" si="29"/>
        <v>1</v>
      </c>
      <c r="H58" s="35">
        <f t="shared" ca="1" si="30"/>
        <v>0</v>
      </c>
      <c r="I58" s="35">
        <f t="shared" ca="1" si="31"/>
        <v>0</v>
      </c>
      <c r="J58" s="35">
        <f t="shared" ca="1" si="32"/>
        <v>0</v>
      </c>
      <c r="K58" s="35">
        <f t="shared" ca="1" si="33"/>
        <v>0</v>
      </c>
      <c r="L58" s="36" t="str">
        <f t="shared" ca="1" si="34"/>
        <v/>
      </c>
      <c r="M58" s="37" t="s">
        <v>49</v>
      </c>
      <c r="N58" s="38" t="s">
        <v>49</v>
      </c>
      <c r="O58" s="39" t="s">
        <v>143</v>
      </c>
      <c r="P58" s="40"/>
      <c r="Q58" s="41"/>
      <c r="R58" s="42" t="s">
        <v>144</v>
      </c>
      <c r="S58" s="43" t="s">
        <v>67</v>
      </c>
      <c r="T58" s="44">
        <v>3.74</v>
      </c>
      <c r="U58" s="45"/>
      <c r="V58" s="45"/>
      <c r="W58" s="46"/>
      <c r="X58" s="47"/>
      <c r="Y58" s="47"/>
    </row>
    <row r="59" spans="1:25" s="48" customFormat="1" ht="22.5" x14ac:dyDescent="0.2">
      <c r="A59" s="34" t="str">
        <f t="shared" si="23"/>
        <v>S</v>
      </c>
      <c r="B59" s="35">
        <f t="shared" ca="1" si="24"/>
        <v>3</v>
      </c>
      <c r="C59" s="35" t="str">
        <f t="shared" ca="1" si="25"/>
        <v>S</v>
      </c>
      <c r="D59" s="35">
        <f t="shared" ca="1" si="26"/>
        <v>0</v>
      </c>
      <c r="E59" s="35">
        <f t="shared" ca="1" si="27"/>
        <v>1</v>
      </c>
      <c r="F59" s="35">
        <f t="shared" ca="1" si="28"/>
        <v>4</v>
      </c>
      <c r="G59" s="35">
        <f t="shared" ca="1" si="29"/>
        <v>1</v>
      </c>
      <c r="H59" s="35">
        <f t="shared" ca="1" si="30"/>
        <v>0</v>
      </c>
      <c r="I59" s="35">
        <f t="shared" ca="1" si="31"/>
        <v>0</v>
      </c>
      <c r="J59" s="35">
        <f t="shared" ca="1" si="32"/>
        <v>0</v>
      </c>
      <c r="K59" s="35">
        <f t="shared" ca="1" si="33"/>
        <v>0</v>
      </c>
      <c r="L59" s="36" t="str">
        <f t="shared" ca="1" si="34"/>
        <v/>
      </c>
      <c r="M59" s="37" t="s">
        <v>49</v>
      </c>
      <c r="N59" s="38" t="s">
        <v>49</v>
      </c>
      <c r="O59" s="39" t="s">
        <v>145</v>
      </c>
      <c r="P59" s="40"/>
      <c r="Q59" s="41"/>
      <c r="R59" s="42" t="s">
        <v>146</v>
      </c>
      <c r="S59" s="43" t="s">
        <v>92</v>
      </c>
      <c r="T59" s="44">
        <v>0.21</v>
      </c>
      <c r="U59" s="45"/>
      <c r="V59" s="45"/>
      <c r="W59" s="46"/>
      <c r="X59" s="47"/>
      <c r="Y59" s="47"/>
    </row>
    <row r="60" spans="1:25" s="48" customFormat="1" x14ac:dyDescent="0.2">
      <c r="A60" s="34" t="str">
        <f t="shared" si="23"/>
        <v>S</v>
      </c>
      <c r="B60" s="35">
        <f t="shared" ca="1" si="24"/>
        <v>3</v>
      </c>
      <c r="C60" s="35" t="str">
        <f t="shared" ca="1" si="25"/>
        <v>S</v>
      </c>
      <c r="D60" s="35">
        <f t="shared" ca="1" si="26"/>
        <v>0</v>
      </c>
      <c r="E60" s="35">
        <f t="shared" ca="1" si="27"/>
        <v>1</v>
      </c>
      <c r="F60" s="35">
        <f t="shared" ca="1" si="28"/>
        <v>4</v>
      </c>
      <c r="G60" s="35">
        <f t="shared" ca="1" si="29"/>
        <v>1</v>
      </c>
      <c r="H60" s="35">
        <f t="shared" ca="1" si="30"/>
        <v>0</v>
      </c>
      <c r="I60" s="35">
        <f t="shared" ca="1" si="31"/>
        <v>0</v>
      </c>
      <c r="J60" s="35">
        <f t="shared" ca="1" si="32"/>
        <v>0</v>
      </c>
      <c r="K60" s="35">
        <f t="shared" ca="1" si="33"/>
        <v>0</v>
      </c>
      <c r="L60" s="36" t="str">
        <f t="shared" ca="1" si="34"/>
        <v/>
      </c>
      <c r="M60" s="37" t="s">
        <v>49</v>
      </c>
      <c r="N60" s="38" t="s">
        <v>49</v>
      </c>
      <c r="O60" s="39" t="s">
        <v>147</v>
      </c>
      <c r="P60" s="40"/>
      <c r="Q60" s="41"/>
      <c r="R60" s="42" t="s">
        <v>148</v>
      </c>
      <c r="S60" s="43" t="s">
        <v>92</v>
      </c>
      <c r="T60" s="44">
        <v>0.21</v>
      </c>
      <c r="U60" s="45"/>
      <c r="V60" s="45"/>
      <c r="W60" s="46"/>
      <c r="X60" s="47"/>
      <c r="Y60" s="47"/>
    </row>
    <row r="61" spans="1:25" s="48" customFormat="1" ht="22.5" x14ac:dyDescent="0.2">
      <c r="A61" s="34" t="str">
        <f t="shared" si="23"/>
        <v>S</v>
      </c>
      <c r="B61" s="35">
        <f t="shared" ca="1" si="24"/>
        <v>3</v>
      </c>
      <c r="C61" s="35" t="str">
        <f t="shared" ca="1" si="25"/>
        <v>S</v>
      </c>
      <c r="D61" s="35">
        <f t="shared" ca="1" si="26"/>
        <v>0</v>
      </c>
      <c r="E61" s="35">
        <f t="shared" ca="1" si="27"/>
        <v>1</v>
      </c>
      <c r="F61" s="35">
        <f t="shared" ca="1" si="28"/>
        <v>4</v>
      </c>
      <c r="G61" s="35">
        <f t="shared" ca="1" si="29"/>
        <v>1</v>
      </c>
      <c r="H61" s="35">
        <f t="shared" ca="1" si="30"/>
        <v>0</v>
      </c>
      <c r="I61" s="35">
        <f t="shared" ca="1" si="31"/>
        <v>0</v>
      </c>
      <c r="J61" s="35">
        <f t="shared" ca="1" si="32"/>
        <v>0</v>
      </c>
      <c r="K61" s="35">
        <f t="shared" ca="1" si="33"/>
        <v>0</v>
      </c>
      <c r="L61" s="36" t="str">
        <f t="shared" ca="1" si="34"/>
        <v/>
      </c>
      <c r="M61" s="37" t="s">
        <v>49</v>
      </c>
      <c r="N61" s="38" t="s">
        <v>49</v>
      </c>
      <c r="O61" s="39" t="s">
        <v>149</v>
      </c>
      <c r="P61" s="40"/>
      <c r="Q61" s="41"/>
      <c r="R61" s="42" t="s">
        <v>150</v>
      </c>
      <c r="S61" s="43" t="s">
        <v>151</v>
      </c>
      <c r="T61" s="44">
        <v>16.7</v>
      </c>
      <c r="U61" s="45"/>
      <c r="V61" s="45"/>
      <c r="W61" s="46"/>
      <c r="X61" s="47"/>
      <c r="Y61" s="47"/>
    </row>
    <row r="62" spans="1:25" s="48" customFormat="1" ht="22.5" x14ac:dyDescent="0.2">
      <c r="A62" s="34" t="str">
        <f t="shared" si="23"/>
        <v>S</v>
      </c>
      <c r="B62" s="35">
        <f t="shared" ca="1" si="24"/>
        <v>3</v>
      </c>
      <c r="C62" s="35" t="str">
        <f t="shared" ca="1" si="25"/>
        <v>S</v>
      </c>
      <c r="D62" s="35">
        <f t="shared" ca="1" si="26"/>
        <v>0</v>
      </c>
      <c r="E62" s="35">
        <f t="shared" ca="1" si="27"/>
        <v>1</v>
      </c>
      <c r="F62" s="35">
        <f t="shared" ca="1" si="28"/>
        <v>4</v>
      </c>
      <c r="G62" s="35">
        <f t="shared" ca="1" si="29"/>
        <v>1</v>
      </c>
      <c r="H62" s="35">
        <f t="shared" ca="1" si="30"/>
        <v>0</v>
      </c>
      <c r="I62" s="35">
        <f t="shared" ca="1" si="31"/>
        <v>0</v>
      </c>
      <c r="J62" s="35">
        <f t="shared" ca="1" si="32"/>
        <v>0</v>
      </c>
      <c r="K62" s="35">
        <f t="shared" ca="1" si="33"/>
        <v>0</v>
      </c>
      <c r="L62" s="36" t="str">
        <f t="shared" ca="1" si="34"/>
        <v/>
      </c>
      <c r="M62" s="37" t="s">
        <v>49</v>
      </c>
      <c r="N62" s="38" t="s">
        <v>49</v>
      </c>
      <c r="O62" s="39" t="s">
        <v>153</v>
      </c>
      <c r="P62" s="40"/>
      <c r="Q62" s="41"/>
      <c r="R62" s="42" t="s">
        <v>154</v>
      </c>
      <c r="S62" s="43" t="s">
        <v>151</v>
      </c>
      <c r="T62" s="44">
        <v>6.9</v>
      </c>
      <c r="U62" s="45"/>
      <c r="V62" s="45"/>
      <c r="W62" s="46"/>
      <c r="X62" s="47"/>
      <c r="Y62" s="47"/>
    </row>
    <row r="63" spans="1:25" s="10" customFormat="1" ht="20.100000000000001" customHeight="1" x14ac:dyDescent="0.2">
      <c r="A63" s="34">
        <f t="shared" ref="A63" si="35">CHOOSE(1+LOG(1+2*(ORÇAMENTO.Nivel="Nível 1")+4*(ORÇAMENTO.Nivel="Nível 2")+8*(ORÇAMENTO.Nivel="Nível 3")+16*(ORÇAMENTO.Nivel="Nível 4")+32*(ORÇAMENTO.Nivel="Serviço"),2),0,1,2,3,4,"S")</f>
        <v>2</v>
      </c>
      <c r="B63" s="35">
        <f t="shared" ca="1" si="24"/>
        <v>2</v>
      </c>
      <c r="C63" s="35">
        <f t="shared" ca="1" si="25"/>
        <v>2</v>
      </c>
      <c r="D63" s="35">
        <f t="shared" ca="1" si="26"/>
        <v>2</v>
      </c>
      <c r="E63" s="35">
        <f t="shared" ca="1" si="27"/>
        <v>1</v>
      </c>
      <c r="F63" s="35">
        <f t="shared" ca="1" si="28"/>
        <v>5</v>
      </c>
      <c r="G63" s="35">
        <f t="shared" ca="1" si="29"/>
        <v>0</v>
      </c>
      <c r="H63" s="35">
        <f t="shared" ca="1" si="30"/>
        <v>0</v>
      </c>
      <c r="I63" s="35">
        <f t="shared" ca="1" si="31"/>
        <v>0</v>
      </c>
      <c r="J63" s="35">
        <f t="shared" ca="1" si="32"/>
        <v>122</v>
      </c>
      <c r="K63" s="35">
        <f t="shared" ca="1" si="33"/>
        <v>2</v>
      </c>
      <c r="L63" s="36" t="str">
        <f t="shared" ca="1" si="34"/>
        <v/>
      </c>
      <c r="M63" s="37" t="s">
        <v>58</v>
      </c>
      <c r="N63" s="38" t="s">
        <v>58</v>
      </c>
      <c r="O63" s="71" t="s">
        <v>155</v>
      </c>
      <c r="P63" s="40"/>
      <c r="Q63" s="41"/>
      <c r="R63" s="72" t="s">
        <v>156</v>
      </c>
      <c r="S63" s="43" t="s">
        <v>57</v>
      </c>
      <c r="T63" s="44"/>
      <c r="U63" s="45"/>
      <c r="V63" s="45"/>
      <c r="W63" s="73"/>
      <c r="X63" s="8"/>
      <c r="Y63" s="8"/>
    </row>
    <row r="64" spans="1:25" s="10" customFormat="1" x14ac:dyDescent="0.2">
      <c r="A64" s="34" t="str">
        <f t="shared" ref="A64:A73" si="36">CHOOSE(1+LOG(1+2*(ORÇAMENTO.Nivel="Nível 1")+4*(ORÇAMENTO.Nivel="Nível 2")+8*(ORÇAMENTO.Nivel="Nível 3")+16*(ORÇAMENTO.Nivel="Nível 4")+32*(ORÇAMENTO.Nivel="Serviço"),2),0,1,2,3,4,"S")</f>
        <v>S</v>
      </c>
      <c r="B64" s="35">
        <f t="shared" ca="1" si="24"/>
        <v>2</v>
      </c>
      <c r="C64" s="35" t="str">
        <f t="shared" ca="1" si="25"/>
        <v>S</v>
      </c>
      <c r="D64" s="35">
        <f t="shared" ca="1" si="26"/>
        <v>0</v>
      </c>
      <c r="E64" s="35">
        <f t="shared" ca="1" si="27"/>
        <v>1</v>
      </c>
      <c r="F64" s="35">
        <f t="shared" ca="1" si="28"/>
        <v>5</v>
      </c>
      <c r="G64" s="35">
        <f t="shared" ca="1" si="29"/>
        <v>0</v>
      </c>
      <c r="H64" s="35">
        <f t="shared" ca="1" si="30"/>
        <v>0</v>
      </c>
      <c r="I64" s="35">
        <f t="shared" ca="1" si="31"/>
        <v>0</v>
      </c>
      <c r="J64" s="35">
        <f t="shared" ca="1" si="32"/>
        <v>0</v>
      </c>
      <c r="K64" s="35">
        <f t="shared" ca="1" si="33"/>
        <v>0</v>
      </c>
      <c r="L64" s="36" t="str">
        <f t="shared" ca="1" si="34"/>
        <v/>
      </c>
      <c r="M64" s="37" t="s">
        <v>49</v>
      </c>
      <c r="N64" s="38" t="s">
        <v>49</v>
      </c>
      <c r="O64" s="71" t="s">
        <v>157</v>
      </c>
      <c r="P64" s="40"/>
      <c r="Q64" s="41"/>
      <c r="R64" s="42" t="s">
        <v>158</v>
      </c>
      <c r="S64" s="43" t="s">
        <v>93</v>
      </c>
      <c r="T64" s="44">
        <v>0.05</v>
      </c>
      <c r="U64" s="45"/>
      <c r="V64" s="45"/>
      <c r="W64" s="73"/>
      <c r="X64" s="8"/>
      <c r="Y64" s="8"/>
    </row>
    <row r="65" spans="1:25" s="10" customFormat="1" ht="20.100000000000001" customHeight="1" x14ac:dyDescent="0.2">
      <c r="A65" s="34">
        <f t="shared" si="36"/>
        <v>2</v>
      </c>
      <c r="B65" s="35">
        <f t="shared" ca="1" si="24"/>
        <v>2</v>
      </c>
      <c r="C65" s="35">
        <f t="shared" ca="1" si="25"/>
        <v>2</v>
      </c>
      <c r="D65" s="35">
        <f t="shared" ca="1" si="26"/>
        <v>9</v>
      </c>
      <c r="E65" s="35">
        <f t="shared" ca="1" si="27"/>
        <v>1</v>
      </c>
      <c r="F65" s="35">
        <f t="shared" ca="1" si="28"/>
        <v>6</v>
      </c>
      <c r="G65" s="35">
        <f t="shared" ca="1" si="29"/>
        <v>0</v>
      </c>
      <c r="H65" s="35">
        <f t="shared" ca="1" si="30"/>
        <v>0</v>
      </c>
      <c r="I65" s="35">
        <f t="shared" ca="1" si="31"/>
        <v>0</v>
      </c>
      <c r="J65" s="35">
        <f t="shared" ca="1" si="32"/>
        <v>120</v>
      </c>
      <c r="K65" s="35">
        <f t="shared" ca="1" si="33"/>
        <v>9</v>
      </c>
      <c r="L65" s="36" t="str">
        <f t="shared" ca="1" si="34"/>
        <v/>
      </c>
      <c r="M65" s="37" t="s">
        <v>58</v>
      </c>
      <c r="N65" s="38" t="s">
        <v>58</v>
      </c>
      <c r="O65" s="71" t="s">
        <v>159</v>
      </c>
      <c r="P65" s="40"/>
      <c r="Q65" s="41"/>
      <c r="R65" s="72" t="s">
        <v>160</v>
      </c>
      <c r="S65" s="43" t="s">
        <v>57</v>
      </c>
      <c r="T65" s="44"/>
      <c r="U65" s="45"/>
      <c r="V65" s="45"/>
      <c r="W65" s="73"/>
      <c r="X65" s="8"/>
      <c r="Y65" s="8"/>
    </row>
    <row r="66" spans="1:25" s="10" customFormat="1" x14ac:dyDescent="0.2">
      <c r="A66" s="34" t="str">
        <f t="shared" si="36"/>
        <v>S</v>
      </c>
      <c r="B66" s="35">
        <f t="shared" ca="1" si="24"/>
        <v>2</v>
      </c>
      <c r="C66" s="35" t="str">
        <f t="shared" ca="1" si="25"/>
        <v>S</v>
      </c>
      <c r="D66" s="35">
        <f t="shared" ca="1" si="26"/>
        <v>0</v>
      </c>
      <c r="E66" s="35">
        <f t="shared" ca="1" si="27"/>
        <v>1</v>
      </c>
      <c r="F66" s="35">
        <f t="shared" ca="1" si="28"/>
        <v>6</v>
      </c>
      <c r="G66" s="35">
        <f t="shared" ca="1" si="29"/>
        <v>0</v>
      </c>
      <c r="H66" s="35">
        <f t="shared" ca="1" si="30"/>
        <v>0</v>
      </c>
      <c r="I66" s="35">
        <f t="shared" ca="1" si="31"/>
        <v>0</v>
      </c>
      <c r="J66" s="35">
        <f t="shared" ca="1" si="32"/>
        <v>0</v>
      </c>
      <c r="K66" s="35">
        <f t="shared" ca="1" si="33"/>
        <v>0</v>
      </c>
      <c r="L66" s="36" t="str">
        <f t="shared" ca="1" si="34"/>
        <v/>
      </c>
      <c r="M66" s="37" t="s">
        <v>49</v>
      </c>
      <c r="N66" s="38" t="s">
        <v>49</v>
      </c>
      <c r="O66" s="71" t="s">
        <v>161</v>
      </c>
      <c r="P66" s="40"/>
      <c r="Q66" s="41"/>
      <c r="R66" s="42" t="s">
        <v>162</v>
      </c>
      <c r="S66" s="43" t="s">
        <v>77</v>
      </c>
      <c r="T66" s="44">
        <v>5</v>
      </c>
      <c r="U66" s="45"/>
      <c r="V66" s="45"/>
      <c r="W66" s="73"/>
      <c r="X66" s="8"/>
      <c r="Y66" s="8"/>
    </row>
    <row r="67" spans="1:25" s="10" customFormat="1" x14ac:dyDescent="0.2">
      <c r="A67" s="34" t="str">
        <f t="shared" si="36"/>
        <v>S</v>
      </c>
      <c r="B67" s="35">
        <f t="shared" ca="1" si="24"/>
        <v>2</v>
      </c>
      <c r="C67" s="35" t="str">
        <f t="shared" ca="1" si="25"/>
        <v>S</v>
      </c>
      <c r="D67" s="35">
        <f t="shared" ca="1" si="26"/>
        <v>0</v>
      </c>
      <c r="E67" s="35">
        <f t="shared" ca="1" si="27"/>
        <v>1</v>
      </c>
      <c r="F67" s="35">
        <f t="shared" ca="1" si="28"/>
        <v>6</v>
      </c>
      <c r="G67" s="35">
        <f t="shared" ca="1" si="29"/>
        <v>0</v>
      </c>
      <c r="H67" s="35">
        <f t="shared" ca="1" si="30"/>
        <v>0</v>
      </c>
      <c r="I67" s="35">
        <f t="shared" ca="1" si="31"/>
        <v>0</v>
      </c>
      <c r="J67" s="35">
        <f t="shared" ca="1" si="32"/>
        <v>0</v>
      </c>
      <c r="K67" s="35">
        <f t="shared" ca="1" si="33"/>
        <v>0</v>
      </c>
      <c r="L67" s="36" t="str">
        <f t="shared" ca="1" si="34"/>
        <v/>
      </c>
      <c r="M67" s="37" t="s">
        <v>49</v>
      </c>
      <c r="N67" s="38" t="s">
        <v>49</v>
      </c>
      <c r="O67" s="71" t="s">
        <v>163</v>
      </c>
      <c r="P67" s="40"/>
      <c r="Q67" s="41"/>
      <c r="R67" s="42" t="s">
        <v>164</v>
      </c>
      <c r="S67" s="43" t="s">
        <v>165</v>
      </c>
      <c r="T67" s="44">
        <v>10</v>
      </c>
      <c r="U67" s="45"/>
      <c r="V67" s="45"/>
      <c r="W67" s="73"/>
      <c r="X67" s="8"/>
      <c r="Y67" s="8"/>
    </row>
    <row r="68" spans="1:25" s="48" customFormat="1" ht="33.75" x14ac:dyDescent="0.2">
      <c r="A68" s="34" t="str">
        <f t="shared" si="36"/>
        <v>S</v>
      </c>
      <c r="B68" s="35">
        <f t="shared" ca="1" si="24"/>
        <v>2</v>
      </c>
      <c r="C68" s="35" t="str">
        <f t="shared" ca="1" si="25"/>
        <v>S</v>
      </c>
      <c r="D68" s="35">
        <f t="shared" ca="1" si="26"/>
        <v>0</v>
      </c>
      <c r="E68" s="35">
        <f t="shared" ca="1" si="27"/>
        <v>1</v>
      </c>
      <c r="F68" s="35">
        <f t="shared" ca="1" si="28"/>
        <v>6</v>
      </c>
      <c r="G68" s="35">
        <f t="shared" ca="1" si="29"/>
        <v>0</v>
      </c>
      <c r="H68" s="35">
        <f t="shared" ca="1" si="30"/>
        <v>0</v>
      </c>
      <c r="I68" s="35">
        <f t="shared" ca="1" si="31"/>
        <v>0</v>
      </c>
      <c r="J68" s="35">
        <f t="shared" ca="1" si="32"/>
        <v>0</v>
      </c>
      <c r="K68" s="35">
        <f t="shared" ca="1" si="33"/>
        <v>0</v>
      </c>
      <c r="L68" s="36" t="str">
        <f t="shared" ca="1" si="34"/>
        <v/>
      </c>
      <c r="M68" s="37" t="s">
        <v>49</v>
      </c>
      <c r="N68" s="38" t="s">
        <v>49</v>
      </c>
      <c r="O68" s="71" t="s">
        <v>166</v>
      </c>
      <c r="P68" s="40"/>
      <c r="Q68" s="41"/>
      <c r="R68" s="42" t="s">
        <v>167</v>
      </c>
      <c r="S68" s="43" t="s">
        <v>80</v>
      </c>
      <c r="T68" s="44">
        <v>120</v>
      </c>
      <c r="U68" s="45"/>
      <c r="V68" s="45"/>
      <c r="W68" s="73"/>
      <c r="X68" s="47"/>
      <c r="Y68" s="47"/>
    </row>
    <row r="69" spans="1:25" s="48" customFormat="1" ht="33.75" x14ac:dyDescent="0.2">
      <c r="A69" s="34" t="str">
        <f t="shared" si="36"/>
        <v>S</v>
      </c>
      <c r="B69" s="35">
        <f t="shared" ca="1" si="24"/>
        <v>2</v>
      </c>
      <c r="C69" s="35" t="str">
        <f t="shared" ca="1" si="25"/>
        <v>S</v>
      </c>
      <c r="D69" s="35">
        <f t="shared" ca="1" si="26"/>
        <v>0</v>
      </c>
      <c r="E69" s="35">
        <f t="shared" ca="1" si="27"/>
        <v>1</v>
      </c>
      <c r="F69" s="35">
        <f t="shared" ca="1" si="28"/>
        <v>6</v>
      </c>
      <c r="G69" s="35">
        <f t="shared" ca="1" si="29"/>
        <v>0</v>
      </c>
      <c r="H69" s="35">
        <f t="shared" ca="1" si="30"/>
        <v>0</v>
      </c>
      <c r="I69" s="35">
        <f t="shared" ca="1" si="31"/>
        <v>0</v>
      </c>
      <c r="J69" s="35">
        <f t="shared" ca="1" si="32"/>
        <v>0</v>
      </c>
      <c r="K69" s="35">
        <f t="shared" ca="1" si="33"/>
        <v>0</v>
      </c>
      <c r="L69" s="36" t="str">
        <f t="shared" ca="1" si="34"/>
        <v/>
      </c>
      <c r="M69" s="37" t="s">
        <v>49</v>
      </c>
      <c r="N69" s="38" t="s">
        <v>49</v>
      </c>
      <c r="O69" s="71" t="s">
        <v>168</v>
      </c>
      <c r="P69" s="40"/>
      <c r="Q69" s="41"/>
      <c r="R69" s="42" t="s">
        <v>169</v>
      </c>
      <c r="S69" s="43" t="s">
        <v>76</v>
      </c>
      <c r="T69" s="44">
        <v>1</v>
      </c>
      <c r="U69" s="45"/>
      <c r="V69" s="45"/>
      <c r="W69" s="73"/>
      <c r="X69" s="47"/>
      <c r="Y69" s="47"/>
    </row>
    <row r="70" spans="1:25" s="48" customFormat="1" ht="22.5" x14ac:dyDescent="0.2">
      <c r="A70" s="34" t="str">
        <f t="shared" si="36"/>
        <v>S</v>
      </c>
      <c r="B70" s="35">
        <f t="shared" ca="1" si="24"/>
        <v>2</v>
      </c>
      <c r="C70" s="35" t="str">
        <f t="shared" ca="1" si="25"/>
        <v>S</v>
      </c>
      <c r="D70" s="35">
        <f t="shared" ca="1" si="26"/>
        <v>0</v>
      </c>
      <c r="E70" s="35">
        <f t="shared" ca="1" si="27"/>
        <v>1</v>
      </c>
      <c r="F70" s="35">
        <f t="shared" ca="1" si="28"/>
        <v>6</v>
      </c>
      <c r="G70" s="35">
        <f t="shared" ca="1" si="29"/>
        <v>0</v>
      </c>
      <c r="H70" s="35">
        <f t="shared" ca="1" si="30"/>
        <v>0</v>
      </c>
      <c r="I70" s="35">
        <f t="shared" ca="1" si="31"/>
        <v>0</v>
      </c>
      <c r="J70" s="35">
        <f t="shared" ca="1" si="32"/>
        <v>0</v>
      </c>
      <c r="K70" s="35">
        <f t="shared" ca="1" si="33"/>
        <v>0</v>
      </c>
      <c r="L70" s="36" t="str">
        <f t="shared" ca="1" si="34"/>
        <v/>
      </c>
      <c r="M70" s="37" t="s">
        <v>49</v>
      </c>
      <c r="N70" s="38" t="s">
        <v>49</v>
      </c>
      <c r="O70" s="71" t="s">
        <v>170</v>
      </c>
      <c r="P70" s="40"/>
      <c r="Q70" s="41"/>
      <c r="R70" s="42" t="s">
        <v>171</v>
      </c>
      <c r="S70" s="43" t="s">
        <v>76</v>
      </c>
      <c r="T70" s="44">
        <v>1</v>
      </c>
      <c r="U70" s="45"/>
      <c r="V70" s="45"/>
      <c r="W70" s="73"/>
      <c r="X70" s="47"/>
      <c r="Y70" s="47"/>
    </row>
    <row r="71" spans="1:25" s="48" customFormat="1" ht="33.75" x14ac:dyDescent="0.2">
      <c r="A71" s="34" t="str">
        <f t="shared" si="36"/>
        <v>S</v>
      </c>
      <c r="B71" s="35">
        <f t="shared" ca="1" si="24"/>
        <v>2</v>
      </c>
      <c r="C71" s="35" t="str">
        <f t="shared" ca="1" si="25"/>
        <v>S</v>
      </c>
      <c r="D71" s="35">
        <f t="shared" ca="1" si="26"/>
        <v>0</v>
      </c>
      <c r="E71" s="35">
        <f t="shared" ca="1" si="27"/>
        <v>1</v>
      </c>
      <c r="F71" s="35">
        <f t="shared" ca="1" si="28"/>
        <v>6</v>
      </c>
      <c r="G71" s="35">
        <f t="shared" ca="1" si="29"/>
        <v>0</v>
      </c>
      <c r="H71" s="35">
        <f t="shared" ca="1" si="30"/>
        <v>0</v>
      </c>
      <c r="I71" s="35">
        <f t="shared" ca="1" si="31"/>
        <v>0</v>
      </c>
      <c r="J71" s="35">
        <f t="shared" ca="1" si="32"/>
        <v>0</v>
      </c>
      <c r="K71" s="35">
        <f t="shared" ca="1" si="33"/>
        <v>0</v>
      </c>
      <c r="L71" s="36" t="str">
        <f t="shared" ca="1" si="34"/>
        <v/>
      </c>
      <c r="M71" s="37" t="s">
        <v>49</v>
      </c>
      <c r="N71" s="38" t="s">
        <v>49</v>
      </c>
      <c r="O71" s="71" t="s">
        <v>172</v>
      </c>
      <c r="P71" s="40"/>
      <c r="Q71" s="41"/>
      <c r="R71" s="42" t="s">
        <v>173</v>
      </c>
      <c r="S71" s="43" t="s">
        <v>80</v>
      </c>
      <c r="T71" s="44">
        <v>30</v>
      </c>
      <c r="U71" s="45"/>
      <c r="V71" s="45"/>
      <c r="W71" s="73"/>
      <c r="X71" s="47"/>
      <c r="Y71" s="47"/>
    </row>
    <row r="72" spans="1:25" s="48" customFormat="1" x14ac:dyDescent="0.2">
      <c r="A72" s="34" t="str">
        <f t="shared" si="36"/>
        <v>S</v>
      </c>
      <c r="B72" s="35">
        <f t="shared" ca="1" si="24"/>
        <v>2</v>
      </c>
      <c r="C72" s="35" t="str">
        <f t="shared" ca="1" si="25"/>
        <v>S</v>
      </c>
      <c r="D72" s="35">
        <f t="shared" ca="1" si="26"/>
        <v>0</v>
      </c>
      <c r="E72" s="35">
        <f t="shared" ca="1" si="27"/>
        <v>1</v>
      </c>
      <c r="F72" s="35">
        <f t="shared" ca="1" si="28"/>
        <v>6</v>
      </c>
      <c r="G72" s="35">
        <f t="shared" ca="1" si="29"/>
        <v>0</v>
      </c>
      <c r="H72" s="35">
        <f t="shared" ca="1" si="30"/>
        <v>0</v>
      </c>
      <c r="I72" s="35">
        <f t="shared" ca="1" si="31"/>
        <v>0</v>
      </c>
      <c r="J72" s="35">
        <f t="shared" ca="1" si="32"/>
        <v>0</v>
      </c>
      <c r="K72" s="35">
        <f t="shared" ca="1" si="33"/>
        <v>0</v>
      </c>
      <c r="L72" s="36" t="str">
        <f t="shared" ca="1" si="34"/>
        <v/>
      </c>
      <c r="M72" s="37" t="s">
        <v>49</v>
      </c>
      <c r="N72" s="38" t="s">
        <v>49</v>
      </c>
      <c r="O72" s="71" t="s">
        <v>174</v>
      </c>
      <c r="P72" s="40"/>
      <c r="Q72" s="41"/>
      <c r="R72" s="42" t="s">
        <v>175</v>
      </c>
      <c r="S72" s="43" t="s">
        <v>77</v>
      </c>
      <c r="T72" s="44">
        <v>1</v>
      </c>
      <c r="U72" s="45"/>
      <c r="V72" s="45"/>
      <c r="W72" s="73"/>
      <c r="X72" s="47"/>
      <c r="Y72" s="47"/>
    </row>
    <row r="73" spans="1:25" s="48" customFormat="1" ht="33.75" x14ac:dyDescent="0.2">
      <c r="A73" s="34" t="str">
        <f t="shared" si="36"/>
        <v>S</v>
      </c>
      <c r="B73" s="35">
        <f t="shared" ca="1" si="24"/>
        <v>2</v>
      </c>
      <c r="C73" s="35" t="str">
        <f t="shared" ca="1" si="25"/>
        <v>S</v>
      </c>
      <c r="D73" s="35">
        <f t="shared" ca="1" si="26"/>
        <v>0</v>
      </c>
      <c r="E73" s="35">
        <f t="shared" ca="1" si="27"/>
        <v>1</v>
      </c>
      <c r="F73" s="35">
        <f t="shared" ca="1" si="28"/>
        <v>6</v>
      </c>
      <c r="G73" s="35">
        <f t="shared" ca="1" si="29"/>
        <v>0</v>
      </c>
      <c r="H73" s="35">
        <f t="shared" ca="1" si="30"/>
        <v>0</v>
      </c>
      <c r="I73" s="35">
        <f t="shared" ca="1" si="31"/>
        <v>0</v>
      </c>
      <c r="J73" s="35">
        <f t="shared" ca="1" si="32"/>
        <v>0</v>
      </c>
      <c r="K73" s="35">
        <f t="shared" ca="1" si="33"/>
        <v>0</v>
      </c>
      <c r="L73" s="36" t="str">
        <f t="shared" ca="1" si="34"/>
        <v/>
      </c>
      <c r="M73" s="37" t="s">
        <v>49</v>
      </c>
      <c r="N73" s="38" t="s">
        <v>49</v>
      </c>
      <c r="O73" s="71" t="s">
        <v>176</v>
      </c>
      <c r="P73" s="40"/>
      <c r="Q73" s="41"/>
      <c r="R73" s="42" t="s">
        <v>177</v>
      </c>
      <c r="S73" s="43" t="s">
        <v>76</v>
      </c>
      <c r="T73" s="44">
        <v>10</v>
      </c>
      <c r="U73" s="45"/>
      <c r="V73" s="45"/>
      <c r="W73" s="73"/>
      <c r="X73" s="47"/>
      <c r="Y73" s="47"/>
    </row>
    <row r="74" spans="1:25" s="10" customFormat="1" ht="20.100000000000001" customHeight="1" x14ac:dyDescent="0.2">
      <c r="A74" s="34">
        <f t="shared" ref="A74:A86" si="37">CHOOSE(1+LOG(1+2*(ORÇAMENTO.Nivel="Nível 1")+4*(ORÇAMENTO.Nivel="Nível 2")+8*(ORÇAMENTO.Nivel="Nível 3")+16*(ORÇAMENTO.Nivel="Nível 4")+32*(ORÇAMENTO.Nivel="Serviço"),2),0,1,2,3,4,"S")</f>
        <v>2</v>
      </c>
      <c r="B74" s="35">
        <f t="shared" ca="1" si="24"/>
        <v>2</v>
      </c>
      <c r="C74" s="35">
        <f t="shared" ca="1" si="25"/>
        <v>2</v>
      </c>
      <c r="D74" s="35">
        <f t="shared" ca="1" si="26"/>
        <v>27</v>
      </c>
      <c r="E74" s="35">
        <f t="shared" ca="1" si="27"/>
        <v>1</v>
      </c>
      <c r="F74" s="35">
        <f t="shared" ca="1" si="28"/>
        <v>7</v>
      </c>
      <c r="G74" s="35">
        <f t="shared" ca="1" si="29"/>
        <v>0</v>
      </c>
      <c r="H74" s="35">
        <f t="shared" ca="1" si="30"/>
        <v>0</v>
      </c>
      <c r="I74" s="35">
        <f t="shared" ca="1" si="31"/>
        <v>0</v>
      </c>
      <c r="J74" s="35">
        <f t="shared" ca="1" si="32"/>
        <v>111</v>
      </c>
      <c r="K74" s="35">
        <f t="shared" ca="1" si="33"/>
        <v>27</v>
      </c>
      <c r="L74" s="36" t="str">
        <f t="shared" ca="1" si="34"/>
        <v/>
      </c>
      <c r="M74" s="37" t="s">
        <v>58</v>
      </c>
      <c r="N74" s="38" t="s">
        <v>58</v>
      </c>
      <c r="O74" s="71" t="s">
        <v>178</v>
      </c>
      <c r="P74" s="40"/>
      <c r="Q74" s="41"/>
      <c r="R74" s="72" t="s">
        <v>179</v>
      </c>
      <c r="S74" s="43" t="s">
        <v>57</v>
      </c>
      <c r="T74" s="44"/>
      <c r="U74" s="45"/>
      <c r="V74" s="45"/>
      <c r="W74" s="73"/>
      <c r="X74" s="8"/>
      <c r="Y74" s="8"/>
    </row>
    <row r="75" spans="1:25" s="10" customFormat="1" x14ac:dyDescent="0.2">
      <c r="A75" s="34">
        <f t="shared" si="37"/>
        <v>3</v>
      </c>
      <c r="B75" s="35">
        <f t="shared" ca="1" si="24"/>
        <v>3</v>
      </c>
      <c r="C75" s="35">
        <f t="shared" ca="1" si="25"/>
        <v>3</v>
      </c>
      <c r="D75" s="35">
        <f t="shared" ca="1" si="26"/>
        <v>12</v>
      </c>
      <c r="E75" s="35">
        <f t="shared" ca="1" si="27"/>
        <v>1</v>
      </c>
      <c r="F75" s="35">
        <f t="shared" ca="1" si="28"/>
        <v>7</v>
      </c>
      <c r="G75" s="35">
        <f t="shared" ca="1" si="29"/>
        <v>1</v>
      </c>
      <c r="H75" s="35">
        <f t="shared" ca="1" si="30"/>
        <v>0</v>
      </c>
      <c r="I75" s="35">
        <f t="shared" ca="1" si="31"/>
        <v>0</v>
      </c>
      <c r="J75" s="35">
        <f t="shared" ca="1" si="32"/>
        <v>26</v>
      </c>
      <c r="K75" s="35">
        <f t="shared" ca="1" si="33"/>
        <v>12</v>
      </c>
      <c r="L75" s="36" t="str">
        <f t="shared" ca="1" si="34"/>
        <v/>
      </c>
      <c r="M75" s="37" t="s">
        <v>61</v>
      </c>
      <c r="N75" s="38" t="s">
        <v>61</v>
      </c>
      <c r="O75" s="71" t="s">
        <v>180</v>
      </c>
      <c r="P75" s="40"/>
      <c r="Q75" s="41"/>
      <c r="R75" s="42" t="s">
        <v>181</v>
      </c>
      <c r="S75" s="43" t="s">
        <v>57</v>
      </c>
      <c r="T75" s="44"/>
      <c r="U75" s="45"/>
      <c r="V75" s="45"/>
      <c r="W75" s="73"/>
      <c r="X75" s="8"/>
      <c r="Y75" s="8"/>
    </row>
    <row r="76" spans="1:25" s="48" customFormat="1" ht="22.5" x14ac:dyDescent="0.2">
      <c r="A76" s="34" t="str">
        <f t="shared" si="37"/>
        <v>S</v>
      </c>
      <c r="B76" s="35">
        <f t="shared" ca="1" si="24"/>
        <v>3</v>
      </c>
      <c r="C76" s="35" t="str">
        <f t="shared" ca="1" si="25"/>
        <v>S</v>
      </c>
      <c r="D76" s="35">
        <f t="shared" ca="1" si="26"/>
        <v>0</v>
      </c>
      <c r="E76" s="35">
        <f t="shared" ca="1" si="27"/>
        <v>1</v>
      </c>
      <c r="F76" s="35">
        <f t="shared" ca="1" si="28"/>
        <v>7</v>
      </c>
      <c r="G76" s="35">
        <f t="shared" ca="1" si="29"/>
        <v>1</v>
      </c>
      <c r="H76" s="35">
        <f t="shared" ca="1" si="30"/>
        <v>0</v>
      </c>
      <c r="I76" s="35">
        <f t="shared" ca="1" si="31"/>
        <v>0</v>
      </c>
      <c r="J76" s="35">
        <f t="shared" ca="1" si="32"/>
        <v>0</v>
      </c>
      <c r="K76" s="35">
        <f t="shared" ca="1" si="33"/>
        <v>0</v>
      </c>
      <c r="L76" s="36" t="str">
        <f t="shared" ca="1" si="34"/>
        <v/>
      </c>
      <c r="M76" s="37" t="s">
        <v>49</v>
      </c>
      <c r="N76" s="38" t="s">
        <v>49</v>
      </c>
      <c r="O76" s="71" t="s">
        <v>182</v>
      </c>
      <c r="P76" s="40"/>
      <c r="Q76" s="41"/>
      <c r="R76" s="42" t="s">
        <v>183</v>
      </c>
      <c r="S76" s="43" t="s">
        <v>76</v>
      </c>
      <c r="T76" s="44">
        <v>1</v>
      </c>
      <c r="U76" s="45"/>
      <c r="V76" s="45"/>
      <c r="W76" s="46"/>
      <c r="X76" s="47"/>
      <c r="Y76" s="47"/>
    </row>
    <row r="77" spans="1:25" s="48" customFormat="1" x14ac:dyDescent="0.2">
      <c r="A77" s="34" t="str">
        <f t="shared" si="37"/>
        <v>S</v>
      </c>
      <c r="B77" s="35">
        <f t="shared" ca="1" si="24"/>
        <v>3</v>
      </c>
      <c r="C77" s="35" t="str">
        <f t="shared" ca="1" si="25"/>
        <v>S</v>
      </c>
      <c r="D77" s="35">
        <f t="shared" ca="1" si="26"/>
        <v>0</v>
      </c>
      <c r="E77" s="35">
        <f t="shared" ca="1" si="27"/>
        <v>1</v>
      </c>
      <c r="F77" s="35">
        <f t="shared" ca="1" si="28"/>
        <v>7</v>
      </c>
      <c r="G77" s="35">
        <f t="shared" ca="1" si="29"/>
        <v>1</v>
      </c>
      <c r="H77" s="35">
        <f t="shared" ca="1" si="30"/>
        <v>0</v>
      </c>
      <c r="I77" s="35">
        <f t="shared" ca="1" si="31"/>
        <v>0</v>
      </c>
      <c r="J77" s="35">
        <f t="shared" ca="1" si="32"/>
        <v>0</v>
      </c>
      <c r="K77" s="35">
        <f t="shared" ca="1" si="33"/>
        <v>0</v>
      </c>
      <c r="L77" s="36" t="str">
        <f t="shared" ca="1" si="34"/>
        <v/>
      </c>
      <c r="M77" s="37" t="s">
        <v>49</v>
      </c>
      <c r="N77" s="38" t="s">
        <v>49</v>
      </c>
      <c r="O77" s="71" t="s">
        <v>185</v>
      </c>
      <c r="P77" s="40"/>
      <c r="Q77" s="41"/>
      <c r="R77" s="42" t="s">
        <v>186</v>
      </c>
      <c r="S77" s="43" t="s">
        <v>77</v>
      </c>
      <c r="T77" s="44">
        <v>1</v>
      </c>
      <c r="U77" s="45"/>
      <c r="V77" s="45"/>
      <c r="W77" s="46"/>
      <c r="X77" s="47"/>
      <c r="Y77" s="47"/>
    </row>
    <row r="78" spans="1:25" s="48" customFormat="1" ht="22.5" x14ac:dyDescent="0.2">
      <c r="A78" s="34" t="str">
        <f t="shared" si="37"/>
        <v>S</v>
      </c>
      <c r="B78" s="35">
        <f t="shared" ca="1" si="24"/>
        <v>3</v>
      </c>
      <c r="C78" s="35" t="str">
        <f t="shared" ca="1" si="25"/>
        <v>S</v>
      </c>
      <c r="D78" s="35">
        <f t="shared" ca="1" si="26"/>
        <v>0</v>
      </c>
      <c r="E78" s="35">
        <f t="shared" ca="1" si="27"/>
        <v>1</v>
      </c>
      <c r="F78" s="35">
        <f t="shared" ca="1" si="28"/>
        <v>7</v>
      </c>
      <c r="G78" s="35">
        <f t="shared" ca="1" si="29"/>
        <v>1</v>
      </c>
      <c r="H78" s="35">
        <f t="shared" ca="1" si="30"/>
        <v>0</v>
      </c>
      <c r="I78" s="35">
        <f t="shared" ca="1" si="31"/>
        <v>0</v>
      </c>
      <c r="J78" s="35">
        <f t="shared" ca="1" si="32"/>
        <v>0</v>
      </c>
      <c r="K78" s="35">
        <f t="shared" ca="1" si="33"/>
        <v>0</v>
      </c>
      <c r="L78" s="36" t="str">
        <f t="shared" ca="1" si="34"/>
        <v/>
      </c>
      <c r="M78" s="37" t="s">
        <v>49</v>
      </c>
      <c r="N78" s="38" t="s">
        <v>49</v>
      </c>
      <c r="O78" s="71" t="s">
        <v>187</v>
      </c>
      <c r="P78" s="40"/>
      <c r="Q78" s="41"/>
      <c r="R78" s="42" t="s">
        <v>188</v>
      </c>
      <c r="S78" s="43" t="s">
        <v>76</v>
      </c>
      <c r="T78" s="44">
        <v>1</v>
      </c>
      <c r="U78" s="45"/>
      <c r="V78" s="45"/>
      <c r="W78" s="46"/>
      <c r="X78" s="47"/>
      <c r="Y78" s="47"/>
    </row>
    <row r="79" spans="1:25" s="48" customFormat="1" x14ac:dyDescent="0.2">
      <c r="A79" s="34" t="str">
        <f t="shared" si="37"/>
        <v>S</v>
      </c>
      <c r="B79" s="35">
        <f t="shared" ca="1" si="24"/>
        <v>3</v>
      </c>
      <c r="C79" s="35" t="str">
        <f t="shared" ca="1" si="25"/>
        <v>S</v>
      </c>
      <c r="D79" s="35">
        <f t="shared" ca="1" si="26"/>
        <v>0</v>
      </c>
      <c r="E79" s="35">
        <f t="shared" ca="1" si="27"/>
        <v>1</v>
      </c>
      <c r="F79" s="35">
        <f t="shared" ca="1" si="28"/>
        <v>7</v>
      </c>
      <c r="G79" s="35">
        <f t="shared" ca="1" si="29"/>
        <v>1</v>
      </c>
      <c r="H79" s="35">
        <f t="shared" ca="1" si="30"/>
        <v>0</v>
      </c>
      <c r="I79" s="35">
        <f t="shared" ca="1" si="31"/>
        <v>0</v>
      </c>
      <c r="J79" s="35">
        <f t="shared" ca="1" si="32"/>
        <v>0</v>
      </c>
      <c r="K79" s="35">
        <f t="shared" ca="1" si="33"/>
        <v>0</v>
      </c>
      <c r="L79" s="36" t="str">
        <f t="shared" ca="1" si="34"/>
        <v/>
      </c>
      <c r="M79" s="37" t="s">
        <v>49</v>
      </c>
      <c r="N79" s="38" t="s">
        <v>49</v>
      </c>
      <c r="O79" s="71" t="s">
        <v>189</v>
      </c>
      <c r="P79" s="40"/>
      <c r="Q79" s="41"/>
      <c r="R79" s="42" t="s">
        <v>190</v>
      </c>
      <c r="S79" s="43" t="s">
        <v>77</v>
      </c>
      <c r="T79" s="44">
        <v>1</v>
      </c>
      <c r="U79" s="45"/>
      <c r="V79" s="45"/>
      <c r="W79" s="46"/>
      <c r="X79" s="47"/>
      <c r="Y79" s="47"/>
    </row>
    <row r="80" spans="1:25" s="48" customFormat="1" x14ac:dyDescent="0.2">
      <c r="A80" s="34" t="str">
        <f t="shared" si="37"/>
        <v>S</v>
      </c>
      <c r="B80" s="35">
        <f t="shared" ca="1" si="24"/>
        <v>3</v>
      </c>
      <c r="C80" s="35" t="str">
        <f t="shared" ca="1" si="25"/>
        <v>S</v>
      </c>
      <c r="D80" s="35">
        <f t="shared" ca="1" si="26"/>
        <v>0</v>
      </c>
      <c r="E80" s="35">
        <f t="shared" ca="1" si="27"/>
        <v>1</v>
      </c>
      <c r="F80" s="35">
        <f t="shared" ca="1" si="28"/>
        <v>7</v>
      </c>
      <c r="G80" s="35">
        <f t="shared" ca="1" si="29"/>
        <v>1</v>
      </c>
      <c r="H80" s="35">
        <f t="shared" ca="1" si="30"/>
        <v>0</v>
      </c>
      <c r="I80" s="35">
        <f t="shared" ca="1" si="31"/>
        <v>0</v>
      </c>
      <c r="J80" s="35">
        <f t="shared" ca="1" si="32"/>
        <v>0</v>
      </c>
      <c r="K80" s="35">
        <f t="shared" ca="1" si="33"/>
        <v>0</v>
      </c>
      <c r="L80" s="36" t="str">
        <f t="shared" ca="1" si="34"/>
        <v/>
      </c>
      <c r="M80" s="37" t="s">
        <v>49</v>
      </c>
      <c r="N80" s="38" t="s">
        <v>49</v>
      </c>
      <c r="O80" s="71" t="s">
        <v>191</v>
      </c>
      <c r="P80" s="40"/>
      <c r="Q80" s="41"/>
      <c r="R80" s="42" t="s">
        <v>192</v>
      </c>
      <c r="S80" s="43" t="s">
        <v>77</v>
      </c>
      <c r="T80" s="44">
        <v>1</v>
      </c>
      <c r="U80" s="45"/>
      <c r="V80" s="45"/>
      <c r="W80" s="46"/>
      <c r="X80" s="47"/>
      <c r="Y80" s="47"/>
    </row>
    <row r="81" spans="1:25" s="48" customFormat="1" x14ac:dyDescent="0.2">
      <c r="A81" s="34" t="str">
        <f t="shared" si="37"/>
        <v>S</v>
      </c>
      <c r="B81" s="35">
        <f t="shared" ca="1" si="24"/>
        <v>3</v>
      </c>
      <c r="C81" s="35" t="str">
        <f t="shared" ca="1" si="25"/>
        <v>S</v>
      </c>
      <c r="D81" s="35">
        <f t="shared" ca="1" si="26"/>
        <v>0</v>
      </c>
      <c r="E81" s="35">
        <f t="shared" ca="1" si="27"/>
        <v>1</v>
      </c>
      <c r="F81" s="35">
        <f t="shared" ca="1" si="28"/>
        <v>7</v>
      </c>
      <c r="G81" s="35">
        <f t="shared" ca="1" si="29"/>
        <v>1</v>
      </c>
      <c r="H81" s="35">
        <f t="shared" ca="1" si="30"/>
        <v>0</v>
      </c>
      <c r="I81" s="35">
        <f t="shared" ca="1" si="31"/>
        <v>0</v>
      </c>
      <c r="J81" s="35">
        <f t="shared" ca="1" si="32"/>
        <v>0</v>
      </c>
      <c r="K81" s="35">
        <f t="shared" ca="1" si="33"/>
        <v>0</v>
      </c>
      <c r="L81" s="36" t="str">
        <f t="shared" ca="1" si="34"/>
        <v/>
      </c>
      <c r="M81" s="37" t="s">
        <v>49</v>
      </c>
      <c r="N81" s="38" t="s">
        <v>49</v>
      </c>
      <c r="O81" s="71" t="s">
        <v>193</v>
      </c>
      <c r="P81" s="40"/>
      <c r="Q81" s="41"/>
      <c r="R81" s="42" t="s">
        <v>194</v>
      </c>
      <c r="S81" s="43" t="s">
        <v>77</v>
      </c>
      <c r="T81" s="44">
        <v>1</v>
      </c>
      <c r="U81" s="45"/>
      <c r="V81" s="45"/>
      <c r="W81" s="46"/>
      <c r="X81" s="47"/>
      <c r="Y81" s="47"/>
    </row>
    <row r="82" spans="1:25" s="48" customFormat="1" x14ac:dyDescent="0.2">
      <c r="A82" s="34" t="str">
        <f t="shared" si="37"/>
        <v>S</v>
      </c>
      <c r="B82" s="35">
        <f t="shared" ca="1" si="24"/>
        <v>3</v>
      </c>
      <c r="C82" s="35" t="str">
        <f t="shared" ca="1" si="25"/>
        <v>S</v>
      </c>
      <c r="D82" s="35">
        <f t="shared" ca="1" si="26"/>
        <v>0</v>
      </c>
      <c r="E82" s="35">
        <f t="shared" ca="1" si="27"/>
        <v>1</v>
      </c>
      <c r="F82" s="35">
        <f t="shared" ca="1" si="28"/>
        <v>7</v>
      </c>
      <c r="G82" s="35">
        <f t="shared" ca="1" si="29"/>
        <v>1</v>
      </c>
      <c r="H82" s="35">
        <f t="shared" ca="1" si="30"/>
        <v>0</v>
      </c>
      <c r="I82" s="35">
        <f t="shared" ref="I82:I145" ca="1" si="38">IF(AND($C82&lt;=4,$C82&lt;&gt;0),0,IF(AND($C82="S",$W82&gt;0),OFFSET(I82,-1,0)+1,OFFSET(I82,-1,0)))</f>
        <v>0</v>
      </c>
      <c r="J82" s="35">
        <f t="shared" ca="1" si="32"/>
        <v>0</v>
      </c>
      <c r="K82" s="35">
        <f t="shared" ca="1" si="33"/>
        <v>0</v>
      </c>
      <c r="L82" s="36" t="str">
        <f t="shared" ca="1" si="34"/>
        <v/>
      </c>
      <c r="M82" s="37" t="s">
        <v>49</v>
      </c>
      <c r="N82" s="38" t="s">
        <v>49</v>
      </c>
      <c r="O82" s="71" t="s">
        <v>195</v>
      </c>
      <c r="P82" s="40"/>
      <c r="Q82" s="41"/>
      <c r="R82" s="42" t="s">
        <v>196</v>
      </c>
      <c r="S82" s="43" t="s">
        <v>77</v>
      </c>
      <c r="T82" s="44">
        <v>1</v>
      </c>
      <c r="U82" s="45"/>
      <c r="V82" s="45"/>
      <c r="W82" s="46"/>
      <c r="X82" s="47"/>
      <c r="Y82" s="47"/>
    </row>
    <row r="83" spans="1:25" s="48" customFormat="1" x14ac:dyDescent="0.2">
      <c r="A83" s="34" t="str">
        <f t="shared" si="37"/>
        <v>S</v>
      </c>
      <c r="B83" s="35">
        <f t="shared" ca="1" si="24"/>
        <v>3</v>
      </c>
      <c r="C83" s="35" t="str">
        <f t="shared" ca="1" si="25"/>
        <v>S</v>
      </c>
      <c r="D83" s="35">
        <f t="shared" ca="1" si="26"/>
        <v>0</v>
      </c>
      <c r="E83" s="35">
        <f t="shared" ca="1" si="27"/>
        <v>1</v>
      </c>
      <c r="F83" s="35">
        <f t="shared" ca="1" si="28"/>
        <v>7</v>
      </c>
      <c r="G83" s="35">
        <f t="shared" ca="1" si="29"/>
        <v>1</v>
      </c>
      <c r="H83" s="35">
        <f t="shared" ca="1" si="30"/>
        <v>0</v>
      </c>
      <c r="I83" s="35">
        <f t="shared" ca="1" si="38"/>
        <v>0</v>
      </c>
      <c r="J83" s="35">
        <f t="shared" ca="1" si="32"/>
        <v>0</v>
      </c>
      <c r="K83" s="35">
        <f t="shared" ca="1" si="33"/>
        <v>0</v>
      </c>
      <c r="L83" s="36" t="str">
        <f t="shared" ca="1" si="34"/>
        <v/>
      </c>
      <c r="M83" s="37" t="s">
        <v>49</v>
      </c>
      <c r="N83" s="38" t="s">
        <v>49</v>
      </c>
      <c r="O83" s="71" t="s">
        <v>197</v>
      </c>
      <c r="P83" s="40"/>
      <c r="Q83" s="41"/>
      <c r="R83" s="42" t="s">
        <v>198</v>
      </c>
      <c r="S83" s="43" t="s">
        <v>139</v>
      </c>
      <c r="T83" s="44">
        <v>1</v>
      </c>
      <c r="U83" s="45"/>
      <c r="V83" s="45"/>
      <c r="W83" s="46"/>
      <c r="X83" s="47"/>
      <c r="Y83" s="47"/>
    </row>
    <row r="84" spans="1:25" s="48" customFormat="1" x14ac:dyDescent="0.2">
      <c r="A84" s="34" t="str">
        <f t="shared" si="37"/>
        <v>S</v>
      </c>
      <c r="B84" s="35">
        <f t="shared" ref="B84:B147" ca="1" si="39">IF(OR(C84="s",C84=0),OFFSET(B84,-1,0),C84)</f>
        <v>3</v>
      </c>
      <c r="C84" s="35" t="str">
        <f t="shared" ca="1" si="25"/>
        <v>S</v>
      </c>
      <c r="D84" s="35">
        <f t="shared" ref="D84:D147" ca="1" si="40">IF(OR(C84="S",C84=0),0,IF(ISERROR(K84),J84,SMALL(J84:K84,1)))</f>
        <v>0</v>
      </c>
      <c r="E84" s="35">
        <f t="shared" ca="1" si="27"/>
        <v>1</v>
      </c>
      <c r="F84" s="35">
        <f t="shared" ca="1" si="28"/>
        <v>7</v>
      </c>
      <c r="G84" s="35">
        <f t="shared" ca="1" si="29"/>
        <v>1</v>
      </c>
      <c r="H84" s="35">
        <f t="shared" ca="1" si="30"/>
        <v>0</v>
      </c>
      <c r="I84" s="35">
        <f t="shared" ca="1" si="38"/>
        <v>0</v>
      </c>
      <c r="J84" s="35">
        <f t="shared" ref="J84:J147" ca="1" si="41">IF(OR($C84="S",$C84=0),0,MATCH(0,OFFSET($D84,1,$C84,ROW($C$347)-ROW($C84)),0))</f>
        <v>0</v>
      </c>
      <c r="K84" s="35">
        <f t="shared" ref="K84:K147" ca="1" si="42">IF(OR($C84="S",$C84=0),0,MATCH(OFFSET($D84,0,$C84)+1,OFFSET($D84,1,$C84,ROW($C$347)-ROW($C84)),0))</f>
        <v>0</v>
      </c>
      <c r="L84" s="36" t="str">
        <f t="shared" ref="L84:L147" ca="1" si="43">IF(OR(W84&gt;0,$C84=1),"F","")</f>
        <v/>
      </c>
      <c r="M84" s="37" t="s">
        <v>49</v>
      </c>
      <c r="N84" s="38" t="s">
        <v>49</v>
      </c>
      <c r="O84" s="39" t="s">
        <v>199</v>
      </c>
      <c r="P84" s="40"/>
      <c r="Q84" s="41"/>
      <c r="R84" s="42" t="s">
        <v>200</v>
      </c>
      <c r="S84" s="43" t="s">
        <v>77</v>
      </c>
      <c r="T84" s="44">
        <v>1</v>
      </c>
      <c r="U84" s="45"/>
      <c r="V84" s="45"/>
      <c r="W84" s="46"/>
      <c r="X84" s="47"/>
      <c r="Y84" s="47"/>
    </row>
    <row r="85" spans="1:25" s="48" customFormat="1" ht="22.5" x14ac:dyDescent="0.2">
      <c r="A85" s="34" t="str">
        <f t="shared" si="37"/>
        <v>S</v>
      </c>
      <c r="B85" s="35">
        <f t="shared" ca="1" si="39"/>
        <v>3</v>
      </c>
      <c r="C85" s="35" t="str">
        <f t="shared" ref="C85:C148" ca="1" si="44">IF(OFFSET(C85,-1,0)="L",1,IF(OFFSET(C85,-1,0)=1,2,IF(OR(A85="s",A85=0),"S",IF(AND(OFFSET(C85,-1,0)=2,A85=4),3,IF(AND(OR(OFFSET(C85,-1,0)="s",OFFSET(C85,-1,0)=0),A85&lt;&gt;"s",A85&gt;OFFSET(B85,-1,0)),OFFSET(B85,-1,0),A85)))))</f>
        <v>S</v>
      </c>
      <c r="D85" s="35">
        <f t="shared" ca="1" si="40"/>
        <v>0</v>
      </c>
      <c r="E85" s="35">
        <f t="shared" ref="E85:E148" ca="1" si="45">IF($C85=1,OFFSET(E85,-1,0)+1,OFFSET(E85,-1,0))</f>
        <v>1</v>
      </c>
      <c r="F85" s="35">
        <f t="shared" ref="F85:F148" ca="1" si="46">IF($C85=1,0,IF($C85=2,OFFSET(F85,-1,0)+1,OFFSET(F85,-1,0)))</f>
        <v>7</v>
      </c>
      <c r="G85" s="35">
        <f t="shared" ref="G85:G148" ca="1" si="47">IF(AND($C85&lt;=2,$C85&lt;&gt;0),0,IF($C85=3,OFFSET(G85,-1,0)+1,OFFSET(G85,-1,0)))</f>
        <v>1</v>
      </c>
      <c r="H85" s="35">
        <f t="shared" ref="H85:H148" ca="1" si="48">IF(AND($C85&lt;=3,$C85&lt;&gt;0),0,IF($C85=4,OFFSET(H85,-1,0)+1,OFFSET(H85,-1,0)))</f>
        <v>0</v>
      </c>
      <c r="I85" s="35">
        <f t="shared" ca="1" si="38"/>
        <v>0</v>
      </c>
      <c r="J85" s="35">
        <f t="shared" ca="1" si="41"/>
        <v>0</v>
      </c>
      <c r="K85" s="35">
        <f t="shared" ca="1" si="42"/>
        <v>0</v>
      </c>
      <c r="L85" s="36" t="str">
        <f t="shared" ca="1" si="43"/>
        <v/>
      </c>
      <c r="M85" s="37" t="s">
        <v>49</v>
      </c>
      <c r="N85" s="38" t="s">
        <v>49</v>
      </c>
      <c r="O85" s="39" t="s">
        <v>201</v>
      </c>
      <c r="P85" s="40"/>
      <c r="Q85" s="41"/>
      <c r="R85" s="42" t="s">
        <v>202</v>
      </c>
      <c r="S85" s="43" t="s">
        <v>77</v>
      </c>
      <c r="T85" s="44">
        <v>2</v>
      </c>
      <c r="U85" s="45"/>
      <c r="V85" s="45"/>
      <c r="W85" s="46"/>
      <c r="X85" s="47"/>
      <c r="Y85" s="47"/>
    </row>
    <row r="86" spans="1:25" s="48" customFormat="1" x14ac:dyDescent="0.2">
      <c r="A86" s="34" t="str">
        <f t="shared" si="37"/>
        <v>S</v>
      </c>
      <c r="B86" s="35">
        <f t="shared" ca="1" si="39"/>
        <v>3</v>
      </c>
      <c r="C86" s="35" t="str">
        <f t="shared" ca="1" si="44"/>
        <v>S</v>
      </c>
      <c r="D86" s="35">
        <f t="shared" ca="1" si="40"/>
        <v>0</v>
      </c>
      <c r="E86" s="35">
        <f t="shared" ca="1" si="45"/>
        <v>1</v>
      </c>
      <c r="F86" s="35">
        <f t="shared" ca="1" si="46"/>
        <v>7</v>
      </c>
      <c r="G86" s="35">
        <f t="shared" ca="1" si="47"/>
        <v>1</v>
      </c>
      <c r="H86" s="35">
        <f t="shared" ca="1" si="48"/>
        <v>0</v>
      </c>
      <c r="I86" s="35">
        <f t="shared" ca="1" si="38"/>
        <v>0</v>
      </c>
      <c r="J86" s="35">
        <f t="shared" ca="1" si="41"/>
        <v>0</v>
      </c>
      <c r="K86" s="35">
        <f t="shared" ca="1" si="42"/>
        <v>0</v>
      </c>
      <c r="L86" s="36" t="str">
        <f t="shared" ca="1" si="43"/>
        <v/>
      </c>
      <c r="M86" s="37" t="s">
        <v>49</v>
      </c>
      <c r="N86" s="38" t="s">
        <v>49</v>
      </c>
      <c r="O86" s="39" t="s">
        <v>203</v>
      </c>
      <c r="P86" s="40"/>
      <c r="Q86" s="41"/>
      <c r="R86" s="42" t="s">
        <v>204</v>
      </c>
      <c r="S86" s="43" t="s">
        <v>77</v>
      </c>
      <c r="T86" s="44">
        <v>1</v>
      </c>
      <c r="U86" s="45"/>
      <c r="V86" s="45"/>
      <c r="W86" s="46"/>
      <c r="X86" s="47"/>
      <c r="Y86" s="47"/>
    </row>
    <row r="87" spans="1:25" s="48" customFormat="1" x14ac:dyDescent="0.2">
      <c r="A87" s="34">
        <f t="shared" ref="A87:A92" si="49">CHOOSE(1+LOG(1+2*(ORÇAMENTO.Nivel="Nível 1")+4*(ORÇAMENTO.Nivel="Nível 2")+8*(ORÇAMENTO.Nivel="Nível 3")+16*(ORÇAMENTO.Nivel="Nível 4")+32*(ORÇAMENTO.Nivel="Serviço"),2),0,1,2,3,4,"S")</f>
        <v>3</v>
      </c>
      <c r="B87" s="35">
        <f t="shared" ca="1" si="39"/>
        <v>3</v>
      </c>
      <c r="C87" s="35">
        <f t="shared" ca="1" si="44"/>
        <v>3</v>
      </c>
      <c r="D87" s="35">
        <f t="shared" ca="1" si="40"/>
        <v>6</v>
      </c>
      <c r="E87" s="35">
        <f t="shared" ca="1" si="45"/>
        <v>1</v>
      </c>
      <c r="F87" s="35">
        <f t="shared" ca="1" si="46"/>
        <v>7</v>
      </c>
      <c r="G87" s="35">
        <f t="shared" ca="1" si="47"/>
        <v>2</v>
      </c>
      <c r="H87" s="35">
        <f t="shared" ca="1" si="48"/>
        <v>0</v>
      </c>
      <c r="I87" s="35">
        <f t="shared" ca="1" si="38"/>
        <v>0</v>
      </c>
      <c r="J87" s="35">
        <f t="shared" ca="1" si="41"/>
        <v>14</v>
      </c>
      <c r="K87" s="35">
        <f t="shared" ca="1" si="42"/>
        <v>6</v>
      </c>
      <c r="L87" s="36" t="str">
        <f t="shared" ca="1" si="43"/>
        <v/>
      </c>
      <c r="M87" s="37" t="s">
        <v>61</v>
      </c>
      <c r="N87" s="38" t="s">
        <v>61</v>
      </c>
      <c r="O87" s="71" t="s">
        <v>205</v>
      </c>
      <c r="P87" s="40"/>
      <c r="Q87" s="41"/>
      <c r="R87" s="42" t="s">
        <v>206</v>
      </c>
      <c r="S87" s="43" t="s">
        <v>57</v>
      </c>
      <c r="T87" s="44"/>
      <c r="U87" s="45"/>
      <c r="V87" s="45"/>
      <c r="W87" s="46"/>
      <c r="X87" s="47"/>
      <c r="Y87" s="47"/>
    </row>
    <row r="88" spans="1:25" s="48" customFormat="1" ht="22.5" x14ac:dyDescent="0.2">
      <c r="A88" s="34" t="str">
        <f t="shared" si="49"/>
        <v>S</v>
      </c>
      <c r="B88" s="35">
        <f t="shared" ca="1" si="39"/>
        <v>3</v>
      </c>
      <c r="C88" s="35" t="str">
        <f t="shared" ca="1" si="44"/>
        <v>S</v>
      </c>
      <c r="D88" s="35">
        <f t="shared" ca="1" si="40"/>
        <v>0</v>
      </c>
      <c r="E88" s="35">
        <f t="shared" ca="1" si="45"/>
        <v>1</v>
      </c>
      <c r="F88" s="35">
        <f t="shared" ca="1" si="46"/>
        <v>7</v>
      </c>
      <c r="G88" s="35">
        <f t="shared" ca="1" si="47"/>
        <v>2</v>
      </c>
      <c r="H88" s="35">
        <f t="shared" ca="1" si="48"/>
        <v>0</v>
      </c>
      <c r="I88" s="35">
        <f t="shared" ca="1" si="38"/>
        <v>0</v>
      </c>
      <c r="J88" s="35">
        <f t="shared" ca="1" si="41"/>
        <v>0</v>
      </c>
      <c r="K88" s="35">
        <f t="shared" ca="1" si="42"/>
        <v>0</v>
      </c>
      <c r="L88" s="36" t="str">
        <f t="shared" ca="1" si="43"/>
        <v/>
      </c>
      <c r="M88" s="37" t="s">
        <v>49</v>
      </c>
      <c r="N88" s="38" t="s">
        <v>49</v>
      </c>
      <c r="O88" s="71" t="s">
        <v>207</v>
      </c>
      <c r="P88" s="40"/>
      <c r="Q88" s="41"/>
      <c r="R88" s="42" t="s">
        <v>208</v>
      </c>
      <c r="S88" s="43" t="s">
        <v>80</v>
      </c>
      <c r="T88" s="44">
        <v>7</v>
      </c>
      <c r="U88" s="45"/>
      <c r="V88" s="45"/>
      <c r="W88" s="46"/>
      <c r="X88" s="47"/>
      <c r="Y88" s="47"/>
    </row>
    <row r="89" spans="1:25" s="48" customFormat="1" ht="22.5" x14ac:dyDescent="0.2">
      <c r="A89" s="34" t="str">
        <f t="shared" si="49"/>
        <v>S</v>
      </c>
      <c r="B89" s="35">
        <f t="shared" ca="1" si="39"/>
        <v>3</v>
      </c>
      <c r="C89" s="35" t="str">
        <f t="shared" ca="1" si="44"/>
        <v>S</v>
      </c>
      <c r="D89" s="35">
        <f t="shared" ca="1" si="40"/>
        <v>0</v>
      </c>
      <c r="E89" s="35">
        <f t="shared" ca="1" si="45"/>
        <v>1</v>
      </c>
      <c r="F89" s="35">
        <f t="shared" ca="1" si="46"/>
        <v>7</v>
      </c>
      <c r="G89" s="35">
        <f t="shared" ca="1" si="47"/>
        <v>2</v>
      </c>
      <c r="H89" s="35">
        <f t="shared" ca="1" si="48"/>
        <v>0</v>
      </c>
      <c r="I89" s="35">
        <f t="shared" ca="1" si="38"/>
        <v>0</v>
      </c>
      <c r="J89" s="35">
        <f t="shared" ca="1" si="41"/>
        <v>0</v>
      </c>
      <c r="K89" s="35">
        <f t="shared" ca="1" si="42"/>
        <v>0</v>
      </c>
      <c r="L89" s="36" t="str">
        <f t="shared" ca="1" si="43"/>
        <v/>
      </c>
      <c r="M89" s="37" t="s">
        <v>49</v>
      </c>
      <c r="N89" s="38" t="s">
        <v>49</v>
      </c>
      <c r="O89" s="71" t="s">
        <v>209</v>
      </c>
      <c r="P89" s="40"/>
      <c r="Q89" s="41"/>
      <c r="R89" s="42" t="s">
        <v>210</v>
      </c>
      <c r="S89" s="43" t="s">
        <v>80</v>
      </c>
      <c r="T89" s="44">
        <v>1</v>
      </c>
      <c r="U89" s="45"/>
      <c r="V89" s="45"/>
      <c r="W89" s="46"/>
      <c r="X89" s="47"/>
      <c r="Y89" s="47"/>
    </row>
    <row r="90" spans="1:25" s="48" customFormat="1" x14ac:dyDescent="0.2">
      <c r="A90" s="34" t="str">
        <f t="shared" si="49"/>
        <v>S</v>
      </c>
      <c r="B90" s="35">
        <f t="shared" ca="1" si="39"/>
        <v>3</v>
      </c>
      <c r="C90" s="35" t="str">
        <f t="shared" ca="1" si="44"/>
        <v>S</v>
      </c>
      <c r="D90" s="35">
        <f t="shared" ca="1" si="40"/>
        <v>0</v>
      </c>
      <c r="E90" s="35">
        <f t="shared" ca="1" si="45"/>
        <v>1</v>
      </c>
      <c r="F90" s="35">
        <f t="shared" ca="1" si="46"/>
        <v>7</v>
      </c>
      <c r="G90" s="35">
        <f t="shared" ca="1" si="47"/>
        <v>2</v>
      </c>
      <c r="H90" s="35">
        <f t="shared" ca="1" si="48"/>
        <v>0</v>
      </c>
      <c r="I90" s="35">
        <f t="shared" ca="1" si="38"/>
        <v>0</v>
      </c>
      <c r="J90" s="35">
        <f t="shared" ca="1" si="41"/>
        <v>0</v>
      </c>
      <c r="K90" s="35">
        <f t="shared" ca="1" si="42"/>
        <v>0</v>
      </c>
      <c r="L90" s="36" t="str">
        <f t="shared" ca="1" si="43"/>
        <v/>
      </c>
      <c r="M90" s="37" t="s">
        <v>49</v>
      </c>
      <c r="N90" s="38" t="s">
        <v>49</v>
      </c>
      <c r="O90" s="71" t="s">
        <v>211</v>
      </c>
      <c r="P90" s="40"/>
      <c r="Q90" s="41"/>
      <c r="R90" s="42" t="s">
        <v>212</v>
      </c>
      <c r="S90" s="43" t="s">
        <v>77</v>
      </c>
      <c r="T90" s="44">
        <v>1</v>
      </c>
      <c r="U90" s="45"/>
      <c r="V90" s="45"/>
      <c r="W90" s="46"/>
      <c r="X90" s="47"/>
      <c r="Y90" s="47"/>
    </row>
    <row r="91" spans="1:25" s="48" customFormat="1" x14ac:dyDescent="0.2">
      <c r="A91" s="34" t="str">
        <f t="shared" si="49"/>
        <v>S</v>
      </c>
      <c r="B91" s="35">
        <f t="shared" ca="1" si="39"/>
        <v>3</v>
      </c>
      <c r="C91" s="35" t="str">
        <f t="shared" ca="1" si="44"/>
        <v>S</v>
      </c>
      <c r="D91" s="35">
        <f t="shared" ca="1" si="40"/>
        <v>0</v>
      </c>
      <c r="E91" s="35">
        <f t="shared" ca="1" si="45"/>
        <v>1</v>
      </c>
      <c r="F91" s="35">
        <f t="shared" ca="1" si="46"/>
        <v>7</v>
      </c>
      <c r="G91" s="35">
        <f t="shared" ca="1" si="47"/>
        <v>2</v>
      </c>
      <c r="H91" s="35">
        <f t="shared" ca="1" si="48"/>
        <v>0</v>
      </c>
      <c r="I91" s="35">
        <f t="shared" ca="1" si="38"/>
        <v>0</v>
      </c>
      <c r="J91" s="35">
        <f t="shared" ca="1" si="41"/>
        <v>0</v>
      </c>
      <c r="K91" s="35">
        <f t="shared" ca="1" si="42"/>
        <v>0</v>
      </c>
      <c r="L91" s="36" t="str">
        <f t="shared" ca="1" si="43"/>
        <v/>
      </c>
      <c r="M91" s="37" t="s">
        <v>49</v>
      </c>
      <c r="N91" s="38" t="s">
        <v>49</v>
      </c>
      <c r="O91" s="71" t="s">
        <v>213</v>
      </c>
      <c r="P91" s="40"/>
      <c r="Q91" s="41"/>
      <c r="R91" s="42" t="s">
        <v>214</v>
      </c>
      <c r="S91" s="43" t="s">
        <v>77</v>
      </c>
      <c r="T91" s="44">
        <v>4</v>
      </c>
      <c r="U91" s="45"/>
      <c r="V91" s="45"/>
      <c r="W91" s="46"/>
      <c r="X91" s="47"/>
      <c r="Y91" s="47"/>
    </row>
    <row r="92" spans="1:25" s="48" customFormat="1" x14ac:dyDescent="0.2">
      <c r="A92" s="34" t="str">
        <f t="shared" si="49"/>
        <v>S</v>
      </c>
      <c r="B92" s="35">
        <f t="shared" ca="1" si="39"/>
        <v>3</v>
      </c>
      <c r="C92" s="35" t="str">
        <f t="shared" ca="1" si="44"/>
        <v>S</v>
      </c>
      <c r="D92" s="35">
        <f t="shared" ca="1" si="40"/>
        <v>0</v>
      </c>
      <c r="E92" s="35">
        <f t="shared" ca="1" si="45"/>
        <v>1</v>
      </c>
      <c r="F92" s="35">
        <f t="shared" ca="1" si="46"/>
        <v>7</v>
      </c>
      <c r="G92" s="35">
        <f t="shared" ca="1" si="47"/>
        <v>2</v>
      </c>
      <c r="H92" s="35">
        <f t="shared" ca="1" si="48"/>
        <v>0</v>
      </c>
      <c r="I92" s="35">
        <f t="shared" ca="1" si="38"/>
        <v>0</v>
      </c>
      <c r="J92" s="35">
        <f t="shared" ca="1" si="41"/>
        <v>0</v>
      </c>
      <c r="K92" s="35">
        <f t="shared" ca="1" si="42"/>
        <v>0</v>
      </c>
      <c r="L92" s="36" t="str">
        <f t="shared" ca="1" si="43"/>
        <v/>
      </c>
      <c r="M92" s="37" t="s">
        <v>49</v>
      </c>
      <c r="N92" s="38" t="s">
        <v>49</v>
      </c>
      <c r="O92" s="71" t="s">
        <v>215</v>
      </c>
      <c r="P92" s="40"/>
      <c r="Q92" s="41"/>
      <c r="R92" s="42" t="s">
        <v>216</v>
      </c>
      <c r="S92" s="43" t="s">
        <v>77</v>
      </c>
      <c r="T92" s="44">
        <v>1</v>
      </c>
      <c r="U92" s="45"/>
      <c r="V92" s="45"/>
      <c r="W92" s="46"/>
      <c r="X92" s="47"/>
      <c r="Y92" s="47"/>
    </row>
    <row r="93" spans="1:25" s="48" customFormat="1" x14ac:dyDescent="0.2">
      <c r="A93" s="34">
        <f t="shared" ref="A93:A100" si="50">CHOOSE(1+LOG(1+2*(ORÇAMENTO.Nivel="Nível 1")+4*(ORÇAMENTO.Nivel="Nível 2")+8*(ORÇAMENTO.Nivel="Nível 3")+16*(ORÇAMENTO.Nivel="Nível 4")+32*(ORÇAMENTO.Nivel="Serviço"),2),0,1,2,3,4,"S")</f>
        <v>3</v>
      </c>
      <c r="B93" s="35">
        <f t="shared" ca="1" si="39"/>
        <v>3</v>
      </c>
      <c r="C93" s="35">
        <f t="shared" ca="1" si="44"/>
        <v>3</v>
      </c>
      <c r="D93" s="35">
        <f t="shared" ca="1" si="40"/>
        <v>8</v>
      </c>
      <c r="E93" s="35">
        <f t="shared" ca="1" si="45"/>
        <v>1</v>
      </c>
      <c r="F93" s="35">
        <f t="shared" ca="1" si="46"/>
        <v>7</v>
      </c>
      <c r="G93" s="35">
        <f t="shared" ca="1" si="47"/>
        <v>3</v>
      </c>
      <c r="H93" s="35">
        <f t="shared" ca="1" si="48"/>
        <v>0</v>
      </c>
      <c r="I93" s="35">
        <f t="shared" ca="1" si="38"/>
        <v>0</v>
      </c>
      <c r="J93" s="35">
        <f t="shared" ca="1" si="41"/>
        <v>8</v>
      </c>
      <c r="K93" s="35">
        <f t="shared" ca="1" si="42"/>
        <v>146</v>
      </c>
      <c r="L93" s="36" t="str">
        <f t="shared" ca="1" si="43"/>
        <v/>
      </c>
      <c r="M93" s="37" t="s">
        <v>61</v>
      </c>
      <c r="N93" s="38" t="s">
        <v>61</v>
      </c>
      <c r="O93" s="71" t="s">
        <v>217</v>
      </c>
      <c r="P93" s="40"/>
      <c r="Q93" s="41"/>
      <c r="R93" s="42" t="s">
        <v>218</v>
      </c>
      <c r="S93" s="43" t="s">
        <v>57</v>
      </c>
      <c r="T93" s="44"/>
      <c r="U93" s="45"/>
      <c r="V93" s="45"/>
      <c r="W93" s="46"/>
      <c r="X93" s="47"/>
      <c r="Y93" s="47"/>
    </row>
    <row r="94" spans="1:25" s="48" customFormat="1" x14ac:dyDescent="0.2">
      <c r="A94" s="34" t="str">
        <f t="shared" si="50"/>
        <v>S</v>
      </c>
      <c r="B94" s="35">
        <f t="shared" ca="1" si="39"/>
        <v>3</v>
      </c>
      <c r="C94" s="35" t="str">
        <f t="shared" ca="1" si="44"/>
        <v>S</v>
      </c>
      <c r="D94" s="35">
        <f t="shared" ca="1" si="40"/>
        <v>0</v>
      </c>
      <c r="E94" s="35">
        <f t="shared" ca="1" si="45"/>
        <v>1</v>
      </c>
      <c r="F94" s="35">
        <f t="shared" ca="1" si="46"/>
        <v>7</v>
      </c>
      <c r="G94" s="35">
        <f t="shared" ca="1" si="47"/>
        <v>3</v>
      </c>
      <c r="H94" s="35">
        <f t="shared" ca="1" si="48"/>
        <v>0</v>
      </c>
      <c r="I94" s="35">
        <f t="shared" ca="1" si="38"/>
        <v>0</v>
      </c>
      <c r="J94" s="35">
        <f t="shared" ca="1" si="41"/>
        <v>0</v>
      </c>
      <c r="K94" s="35">
        <f t="shared" ca="1" si="42"/>
        <v>0</v>
      </c>
      <c r="L94" s="36" t="str">
        <f t="shared" ca="1" si="43"/>
        <v/>
      </c>
      <c r="M94" s="37" t="s">
        <v>49</v>
      </c>
      <c r="N94" s="38" t="s">
        <v>49</v>
      </c>
      <c r="O94" s="71" t="s">
        <v>219</v>
      </c>
      <c r="P94" s="40"/>
      <c r="Q94" s="41"/>
      <c r="R94" s="42" t="s">
        <v>220</v>
      </c>
      <c r="S94" s="43" t="s">
        <v>77</v>
      </c>
      <c r="T94" s="44">
        <v>2</v>
      </c>
      <c r="U94" s="45"/>
      <c r="V94" s="45"/>
      <c r="W94" s="46"/>
      <c r="X94" s="47"/>
      <c r="Y94" s="47"/>
    </row>
    <row r="95" spans="1:25" s="48" customFormat="1" x14ac:dyDescent="0.2">
      <c r="A95" s="34" t="str">
        <f t="shared" si="50"/>
        <v>S</v>
      </c>
      <c r="B95" s="35">
        <f t="shared" ca="1" si="39"/>
        <v>3</v>
      </c>
      <c r="C95" s="35" t="str">
        <f t="shared" ca="1" si="44"/>
        <v>S</v>
      </c>
      <c r="D95" s="35">
        <f t="shared" ca="1" si="40"/>
        <v>0</v>
      </c>
      <c r="E95" s="35">
        <f t="shared" ca="1" si="45"/>
        <v>1</v>
      </c>
      <c r="F95" s="35">
        <f t="shared" ca="1" si="46"/>
        <v>7</v>
      </c>
      <c r="G95" s="35">
        <f t="shared" ca="1" si="47"/>
        <v>3</v>
      </c>
      <c r="H95" s="35">
        <f t="shared" ca="1" si="48"/>
        <v>0</v>
      </c>
      <c r="I95" s="35">
        <f t="shared" ca="1" si="38"/>
        <v>0</v>
      </c>
      <c r="J95" s="35">
        <f t="shared" ca="1" si="41"/>
        <v>0</v>
      </c>
      <c r="K95" s="35">
        <f t="shared" ca="1" si="42"/>
        <v>0</v>
      </c>
      <c r="L95" s="36" t="str">
        <f t="shared" ca="1" si="43"/>
        <v/>
      </c>
      <c r="M95" s="37" t="s">
        <v>49</v>
      </c>
      <c r="N95" s="38" t="s">
        <v>49</v>
      </c>
      <c r="O95" s="71" t="s">
        <v>221</v>
      </c>
      <c r="P95" s="40"/>
      <c r="Q95" s="41"/>
      <c r="R95" s="42" t="s">
        <v>222</v>
      </c>
      <c r="S95" s="43" t="s">
        <v>77</v>
      </c>
      <c r="T95" s="44">
        <v>2</v>
      </c>
      <c r="U95" s="45"/>
      <c r="V95" s="45"/>
      <c r="W95" s="46"/>
      <c r="X95" s="47"/>
      <c r="Y95" s="47"/>
    </row>
    <row r="96" spans="1:25" s="48" customFormat="1" x14ac:dyDescent="0.2">
      <c r="A96" s="34" t="str">
        <f t="shared" si="50"/>
        <v>S</v>
      </c>
      <c r="B96" s="35">
        <f t="shared" ca="1" si="39"/>
        <v>3</v>
      </c>
      <c r="C96" s="35" t="str">
        <f t="shared" ca="1" si="44"/>
        <v>S</v>
      </c>
      <c r="D96" s="35">
        <f t="shared" ca="1" si="40"/>
        <v>0</v>
      </c>
      <c r="E96" s="35">
        <f t="shared" ca="1" si="45"/>
        <v>1</v>
      </c>
      <c r="F96" s="35">
        <f t="shared" ca="1" si="46"/>
        <v>7</v>
      </c>
      <c r="G96" s="35">
        <f t="shared" ca="1" si="47"/>
        <v>3</v>
      </c>
      <c r="H96" s="35">
        <f t="shared" ca="1" si="48"/>
        <v>0</v>
      </c>
      <c r="I96" s="35">
        <f t="shared" ca="1" si="38"/>
        <v>0</v>
      </c>
      <c r="J96" s="35">
        <f t="shared" ca="1" si="41"/>
        <v>0</v>
      </c>
      <c r="K96" s="35">
        <f t="shared" ca="1" si="42"/>
        <v>0</v>
      </c>
      <c r="L96" s="36" t="str">
        <f t="shared" ca="1" si="43"/>
        <v/>
      </c>
      <c r="M96" s="37" t="s">
        <v>49</v>
      </c>
      <c r="N96" s="38" t="s">
        <v>49</v>
      </c>
      <c r="O96" s="71" t="s">
        <v>223</v>
      </c>
      <c r="P96" s="40"/>
      <c r="Q96" s="41"/>
      <c r="R96" s="42" t="s">
        <v>224</v>
      </c>
      <c r="S96" s="43" t="s">
        <v>77</v>
      </c>
      <c r="T96" s="44">
        <v>1</v>
      </c>
      <c r="U96" s="45"/>
      <c r="V96" s="45"/>
      <c r="W96" s="46"/>
      <c r="X96" s="47"/>
      <c r="Y96" s="47"/>
    </row>
    <row r="97" spans="1:25" s="48" customFormat="1" ht="33.75" x14ac:dyDescent="0.2">
      <c r="A97" s="34" t="str">
        <f t="shared" si="50"/>
        <v>S</v>
      </c>
      <c r="B97" s="35">
        <f t="shared" ca="1" si="39"/>
        <v>3</v>
      </c>
      <c r="C97" s="35" t="str">
        <f t="shared" ca="1" si="44"/>
        <v>S</v>
      </c>
      <c r="D97" s="35">
        <f t="shared" ca="1" si="40"/>
        <v>0</v>
      </c>
      <c r="E97" s="35">
        <f t="shared" ca="1" si="45"/>
        <v>1</v>
      </c>
      <c r="F97" s="35">
        <f t="shared" ca="1" si="46"/>
        <v>7</v>
      </c>
      <c r="G97" s="35">
        <f t="shared" ca="1" si="47"/>
        <v>3</v>
      </c>
      <c r="H97" s="35">
        <f t="shared" ca="1" si="48"/>
        <v>0</v>
      </c>
      <c r="I97" s="35">
        <f t="shared" ca="1" si="38"/>
        <v>0</v>
      </c>
      <c r="J97" s="35">
        <f t="shared" ca="1" si="41"/>
        <v>0</v>
      </c>
      <c r="K97" s="35">
        <f t="shared" ca="1" si="42"/>
        <v>0</v>
      </c>
      <c r="L97" s="36" t="str">
        <f t="shared" ca="1" si="43"/>
        <v/>
      </c>
      <c r="M97" s="37" t="s">
        <v>49</v>
      </c>
      <c r="N97" s="38" t="s">
        <v>49</v>
      </c>
      <c r="O97" s="71" t="s">
        <v>225</v>
      </c>
      <c r="P97" s="40"/>
      <c r="Q97" s="41"/>
      <c r="R97" s="42" t="s">
        <v>226</v>
      </c>
      <c r="S97" s="43" t="s">
        <v>80</v>
      </c>
      <c r="T97" s="44">
        <v>1</v>
      </c>
      <c r="U97" s="45"/>
      <c r="V97" s="45"/>
      <c r="W97" s="46"/>
      <c r="X97" s="47"/>
      <c r="Y97" s="47"/>
    </row>
    <row r="98" spans="1:25" s="48" customFormat="1" ht="33.75" x14ac:dyDescent="0.2">
      <c r="A98" s="34" t="str">
        <f t="shared" si="50"/>
        <v>S</v>
      </c>
      <c r="B98" s="35">
        <f t="shared" ca="1" si="39"/>
        <v>3</v>
      </c>
      <c r="C98" s="35" t="str">
        <f t="shared" ca="1" si="44"/>
        <v>S</v>
      </c>
      <c r="D98" s="35">
        <f t="shared" ca="1" si="40"/>
        <v>0</v>
      </c>
      <c r="E98" s="35">
        <f t="shared" ca="1" si="45"/>
        <v>1</v>
      </c>
      <c r="F98" s="35">
        <f t="shared" ca="1" si="46"/>
        <v>7</v>
      </c>
      <c r="G98" s="35">
        <f t="shared" ca="1" si="47"/>
        <v>3</v>
      </c>
      <c r="H98" s="35">
        <f t="shared" ca="1" si="48"/>
        <v>0</v>
      </c>
      <c r="I98" s="35">
        <f t="shared" ca="1" si="38"/>
        <v>0</v>
      </c>
      <c r="J98" s="35">
        <f t="shared" ca="1" si="41"/>
        <v>0</v>
      </c>
      <c r="K98" s="35">
        <f t="shared" ca="1" si="42"/>
        <v>0</v>
      </c>
      <c r="L98" s="36" t="str">
        <f t="shared" ca="1" si="43"/>
        <v/>
      </c>
      <c r="M98" s="37" t="s">
        <v>49</v>
      </c>
      <c r="N98" s="38" t="s">
        <v>49</v>
      </c>
      <c r="O98" s="71" t="s">
        <v>227</v>
      </c>
      <c r="P98" s="40"/>
      <c r="Q98" s="41"/>
      <c r="R98" s="42" t="s">
        <v>228</v>
      </c>
      <c r="S98" s="43" t="s">
        <v>80</v>
      </c>
      <c r="T98" s="44">
        <v>5</v>
      </c>
      <c r="U98" s="45"/>
      <c r="V98" s="45"/>
      <c r="W98" s="46"/>
      <c r="X98" s="47"/>
      <c r="Y98" s="47"/>
    </row>
    <row r="99" spans="1:25" s="48" customFormat="1" ht="33.75" x14ac:dyDescent="0.2">
      <c r="A99" s="34" t="str">
        <f t="shared" si="50"/>
        <v>S</v>
      </c>
      <c r="B99" s="35">
        <f t="shared" ca="1" si="39"/>
        <v>3</v>
      </c>
      <c r="C99" s="35" t="str">
        <f t="shared" ca="1" si="44"/>
        <v>S</v>
      </c>
      <c r="D99" s="35">
        <f t="shared" ca="1" si="40"/>
        <v>0</v>
      </c>
      <c r="E99" s="35">
        <f t="shared" ca="1" si="45"/>
        <v>1</v>
      </c>
      <c r="F99" s="35">
        <f t="shared" ca="1" si="46"/>
        <v>7</v>
      </c>
      <c r="G99" s="35">
        <f t="shared" ca="1" si="47"/>
        <v>3</v>
      </c>
      <c r="H99" s="35">
        <f t="shared" ca="1" si="48"/>
        <v>0</v>
      </c>
      <c r="I99" s="35">
        <f t="shared" ca="1" si="38"/>
        <v>0</v>
      </c>
      <c r="J99" s="35">
        <f t="shared" ca="1" si="41"/>
        <v>0</v>
      </c>
      <c r="K99" s="35">
        <f t="shared" ca="1" si="42"/>
        <v>0</v>
      </c>
      <c r="L99" s="36" t="str">
        <f t="shared" ca="1" si="43"/>
        <v/>
      </c>
      <c r="M99" s="37" t="s">
        <v>49</v>
      </c>
      <c r="N99" s="38" t="s">
        <v>49</v>
      </c>
      <c r="O99" s="71" t="s">
        <v>229</v>
      </c>
      <c r="P99" s="40"/>
      <c r="Q99" s="41"/>
      <c r="R99" s="42" t="s">
        <v>230</v>
      </c>
      <c r="S99" s="43" t="s">
        <v>80</v>
      </c>
      <c r="T99" s="44">
        <v>6</v>
      </c>
      <c r="U99" s="45"/>
      <c r="V99" s="45"/>
      <c r="W99" s="46"/>
      <c r="X99" s="47"/>
      <c r="Y99" s="47"/>
    </row>
    <row r="100" spans="1:25" s="48" customFormat="1" ht="33.75" x14ac:dyDescent="0.2">
      <c r="A100" s="34" t="str">
        <f t="shared" si="50"/>
        <v>S</v>
      </c>
      <c r="B100" s="35">
        <f t="shared" ca="1" si="39"/>
        <v>3</v>
      </c>
      <c r="C100" s="35" t="str">
        <f t="shared" ca="1" si="44"/>
        <v>S</v>
      </c>
      <c r="D100" s="35">
        <f t="shared" ca="1" si="40"/>
        <v>0</v>
      </c>
      <c r="E100" s="35">
        <f t="shared" ca="1" si="45"/>
        <v>1</v>
      </c>
      <c r="F100" s="35">
        <f t="shared" ca="1" si="46"/>
        <v>7</v>
      </c>
      <c r="G100" s="35">
        <f t="shared" ca="1" si="47"/>
        <v>3</v>
      </c>
      <c r="H100" s="35">
        <f t="shared" ca="1" si="48"/>
        <v>0</v>
      </c>
      <c r="I100" s="35">
        <f t="shared" ca="1" si="38"/>
        <v>0</v>
      </c>
      <c r="J100" s="35">
        <f t="shared" ca="1" si="41"/>
        <v>0</v>
      </c>
      <c r="K100" s="35">
        <f t="shared" ca="1" si="42"/>
        <v>0</v>
      </c>
      <c r="L100" s="36" t="str">
        <f t="shared" ca="1" si="43"/>
        <v/>
      </c>
      <c r="M100" s="37" t="s">
        <v>49</v>
      </c>
      <c r="N100" s="38" t="s">
        <v>49</v>
      </c>
      <c r="O100" s="71" t="s">
        <v>231</v>
      </c>
      <c r="P100" s="40"/>
      <c r="Q100" s="41"/>
      <c r="R100" s="42" t="s">
        <v>232</v>
      </c>
      <c r="S100" s="43" t="s">
        <v>80</v>
      </c>
      <c r="T100" s="44">
        <v>9</v>
      </c>
      <c r="U100" s="45"/>
      <c r="V100" s="45"/>
      <c r="W100" s="46"/>
      <c r="X100" s="47"/>
      <c r="Y100" s="47"/>
    </row>
    <row r="101" spans="1:25" s="10" customFormat="1" ht="20.100000000000001" customHeight="1" x14ac:dyDescent="0.2">
      <c r="A101" s="34">
        <f t="shared" ref="A101:A127" si="51">CHOOSE(1+LOG(1+2*(ORÇAMENTO.Nivel="Nível 1")+4*(ORÇAMENTO.Nivel="Nível 2")+8*(ORÇAMENTO.Nivel="Nível 3")+16*(ORÇAMENTO.Nivel="Nível 4")+32*(ORÇAMENTO.Nivel="Serviço"),2),0,1,2,3,4,"S")</f>
        <v>2</v>
      </c>
      <c r="B101" s="35">
        <f t="shared" ca="1" si="39"/>
        <v>2</v>
      </c>
      <c r="C101" s="35">
        <f t="shared" ca="1" si="44"/>
        <v>2</v>
      </c>
      <c r="D101" s="35">
        <f t="shared" ca="1" si="40"/>
        <v>27</v>
      </c>
      <c r="E101" s="35">
        <f t="shared" ca="1" si="45"/>
        <v>1</v>
      </c>
      <c r="F101" s="35">
        <f t="shared" ca="1" si="46"/>
        <v>8</v>
      </c>
      <c r="G101" s="35">
        <f t="shared" ca="1" si="47"/>
        <v>0</v>
      </c>
      <c r="H101" s="35">
        <f t="shared" ca="1" si="48"/>
        <v>0</v>
      </c>
      <c r="I101" s="35">
        <f t="shared" ca="1" si="38"/>
        <v>0</v>
      </c>
      <c r="J101" s="35">
        <f t="shared" ca="1" si="41"/>
        <v>84</v>
      </c>
      <c r="K101" s="35">
        <f t="shared" ca="1" si="42"/>
        <v>27</v>
      </c>
      <c r="L101" s="36" t="str">
        <f t="shared" ca="1" si="43"/>
        <v/>
      </c>
      <c r="M101" s="37" t="s">
        <v>58</v>
      </c>
      <c r="N101" s="38" t="s">
        <v>58</v>
      </c>
      <c r="O101" s="71" t="s">
        <v>233</v>
      </c>
      <c r="P101" s="40"/>
      <c r="Q101" s="41"/>
      <c r="R101" s="72" t="s">
        <v>234</v>
      </c>
      <c r="S101" s="43" t="s">
        <v>57</v>
      </c>
      <c r="T101" s="44"/>
      <c r="U101" s="45"/>
      <c r="V101" s="45"/>
      <c r="W101" s="73"/>
      <c r="X101" s="8"/>
      <c r="Y101" s="8"/>
    </row>
    <row r="102" spans="1:25" s="10" customFormat="1" ht="22.5" x14ac:dyDescent="0.2">
      <c r="A102" s="34" t="str">
        <f t="shared" si="51"/>
        <v>S</v>
      </c>
      <c r="B102" s="35">
        <f t="shared" ca="1" si="39"/>
        <v>2</v>
      </c>
      <c r="C102" s="35" t="str">
        <f t="shared" ca="1" si="44"/>
        <v>S</v>
      </c>
      <c r="D102" s="35">
        <f t="shared" ca="1" si="40"/>
        <v>0</v>
      </c>
      <c r="E102" s="35">
        <f t="shared" ca="1" si="45"/>
        <v>1</v>
      </c>
      <c r="F102" s="35">
        <f t="shared" ca="1" si="46"/>
        <v>8</v>
      </c>
      <c r="G102" s="35">
        <f t="shared" ca="1" si="47"/>
        <v>0</v>
      </c>
      <c r="H102" s="35">
        <f t="shared" ca="1" si="48"/>
        <v>0</v>
      </c>
      <c r="I102" s="35">
        <f t="shared" ca="1" si="38"/>
        <v>0</v>
      </c>
      <c r="J102" s="35">
        <f t="shared" ca="1" si="41"/>
        <v>0</v>
      </c>
      <c r="K102" s="35">
        <f t="shared" ca="1" si="42"/>
        <v>0</v>
      </c>
      <c r="L102" s="36" t="str">
        <f t="shared" ca="1" si="43"/>
        <v/>
      </c>
      <c r="M102" s="37" t="s">
        <v>49</v>
      </c>
      <c r="N102" s="38" t="s">
        <v>49</v>
      </c>
      <c r="O102" s="71" t="s">
        <v>235</v>
      </c>
      <c r="P102" s="40"/>
      <c r="Q102" s="41"/>
      <c r="R102" s="42" t="s">
        <v>236</v>
      </c>
      <c r="S102" s="43" t="s">
        <v>77</v>
      </c>
      <c r="T102" s="44">
        <v>1</v>
      </c>
      <c r="U102" s="45"/>
      <c r="V102" s="45"/>
      <c r="W102" s="73"/>
      <c r="X102" s="8"/>
      <c r="Y102" s="8"/>
    </row>
    <row r="103" spans="1:25" s="10" customFormat="1" x14ac:dyDescent="0.2">
      <c r="A103" s="34" t="str">
        <f t="shared" si="51"/>
        <v>S</v>
      </c>
      <c r="B103" s="35">
        <f t="shared" ca="1" si="39"/>
        <v>2</v>
      </c>
      <c r="C103" s="35" t="str">
        <f t="shared" ca="1" si="44"/>
        <v>S</v>
      </c>
      <c r="D103" s="35">
        <f t="shared" ca="1" si="40"/>
        <v>0</v>
      </c>
      <c r="E103" s="35">
        <f t="shared" ca="1" si="45"/>
        <v>1</v>
      </c>
      <c r="F103" s="35">
        <f t="shared" ca="1" si="46"/>
        <v>8</v>
      </c>
      <c r="G103" s="35">
        <f t="shared" ca="1" si="47"/>
        <v>0</v>
      </c>
      <c r="H103" s="35">
        <f t="shared" ca="1" si="48"/>
        <v>0</v>
      </c>
      <c r="I103" s="35">
        <f t="shared" ca="1" si="38"/>
        <v>0</v>
      </c>
      <c r="J103" s="35">
        <f t="shared" ca="1" si="41"/>
        <v>0</v>
      </c>
      <c r="K103" s="35">
        <f t="shared" ca="1" si="42"/>
        <v>0</v>
      </c>
      <c r="L103" s="36" t="str">
        <f t="shared" ca="1" si="43"/>
        <v/>
      </c>
      <c r="M103" s="37" t="s">
        <v>49</v>
      </c>
      <c r="N103" s="38" t="s">
        <v>49</v>
      </c>
      <c r="O103" s="71" t="s">
        <v>237</v>
      </c>
      <c r="P103" s="40"/>
      <c r="Q103" s="41"/>
      <c r="R103" s="42" t="s">
        <v>238</v>
      </c>
      <c r="S103" s="43" t="s">
        <v>77</v>
      </c>
      <c r="T103" s="44">
        <v>3</v>
      </c>
      <c r="U103" s="45"/>
      <c r="V103" s="45"/>
      <c r="W103" s="73"/>
      <c r="X103" s="8"/>
      <c r="Y103" s="8"/>
    </row>
    <row r="104" spans="1:25" s="10" customFormat="1" x14ac:dyDescent="0.2">
      <c r="A104" s="34" t="str">
        <f t="shared" si="51"/>
        <v>S</v>
      </c>
      <c r="B104" s="35">
        <f t="shared" ca="1" si="39"/>
        <v>2</v>
      </c>
      <c r="C104" s="35" t="str">
        <f t="shared" ca="1" si="44"/>
        <v>S</v>
      </c>
      <c r="D104" s="35">
        <f t="shared" ca="1" si="40"/>
        <v>0</v>
      </c>
      <c r="E104" s="35">
        <f t="shared" ca="1" si="45"/>
        <v>1</v>
      </c>
      <c r="F104" s="35">
        <f t="shared" ca="1" si="46"/>
        <v>8</v>
      </c>
      <c r="G104" s="35">
        <f t="shared" ca="1" si="47"/>
        <v>0</v>
      </c>
      <c r="H104" s="35">
        <f t="shared" ca="1" si="48"/>
        <v>0</v>
      </c>
      <c r="I104" s="35">
        <f t="shared" ca="1" si="38"/>
        <v>0</v>
      </c>
      <c r="J104" s="35">
        <f t="shared" ca="1" si="41"/>
        <v>0</v>
      </c>
      <c r="K104" s="35">
        <f t="shared" ca="1" si="42"/>
        <v>0</v>
      </c>
      <c r="L104" s="36" t="str">
        <f t="shared" ca="1" si="43"/>
        <v/>
      </c>
      <c r="M104" s="37" t="s">
        <v>49</v>
      </c>
      <c r="N104" s="38" t="s">
        <v>49</v>
      </c>
      <c r="O104" s="71" t="s">
        <v>239</v>
      </c>
      <c r="P104" s="40"/>
      <c r="Q104" s="41"/>
      <c r="R104" s="42" t="s">
        <v>240</v>
      </c>
      <c r="S104" s="43" t="s">
        <v>241</v>
      </c>
      <c r="T104" s="44">
        <v>1</v>
      </c>
      <c r="U104" s="45"/>
      <c r="V104" s="45"/>
      <c r="W104" s="73"/>
      <c r="X104" s="8"/>
      <c r="Y104" s="8"/>
    </row>
    <row r="105" spans="1:25" s="10" customFormat="1" ht="22.5" x14ac:dyDescent="0.2">
      <c r="A105" s="34" t="str">
        <f t="shared" si="51"/>
        <v>S</v>
      </c>
      <c r="B105" s="35">
        <f t="shared" ca="1" si="39"/>
        <v>2</v>
      </c>
      <c r="C105" s="35" t="str">
        <f t="shared" ca="1" si="44"/>
        <v>S</v>
      </c>
      <c r="D105" s="35">
        <f t="shared" ca="1" si="40"/>
        <v>0</v>
      </c>
      <c r="E105" s="35">
        <f t="shared" ca="1" si="45"/>
        <v>1</v>
      </c>
      <c r="F105" s="35">
        <f t="shared" ca="1" si="46"/>
        <v>8</v>
      </c>
      <c r="G105" s="35">
        <f t="shared" ca="1" si="47"/>
        <v>0</v>
      </c>
      <c r="H105" s="35">
        <f t="shared" ca="1" si="48"/>
        <v>0</v>
      </c>
      <c r="I105" s="35">
        <f t="shared" ca="1" si="38"/>
        <v>0</v>
      </c>
      <c r="J105" s="35">
        <f t="shared" ca="1" si="41"/>
        <v>0</v>
      </c>
      <c r="K105" s="35">
        <f t="shared" ca="1" si="42"/>
        <v>0</v>
      </c>
      <c r="L105" s="36" t="str">
        <f t="shared" ca="1" si="43"/>
        <v/>
      </c>
      <c r="M105" s="37" t="s">
        <v>49</v>
      </c>
      <c r="N105" s="38" t="s">
        <v>49</v>
      </c>
      <c r="O105" s="71" t="s">
        <v>242</v>
      </c>
      <c r="P105" s="40"/>
      <c r="Q105" s="41"/>
      <c r="R105" s="42" t="s">
        <v>243</v>
      </c>
      <c r="S105" s="43" t="s">
        <v>241</v>
      </c>
      <c r="T105" s="44">
        <v>3</v>
      </c>
      <c r="U105" s="45"/>
      <c r="V105" s="45"/>
      <c r="W105" s="73"/>
      <c r="X105" s="8"/>
      <c r="Y105" s="8"/>
    </row>
    <row r="106" spans="1:25" s="48" customFormat="1" x14ac:dyDescent="0.2">
      <c r="A106" s="34" t="str">
        <f t="shared" si="51"/>
        <v>S</v>
      </c>
      <c r="B106" s="35">
        <f t="shared" ca="1" si="39"/>
        <v>2</v>
      </c>
      <c r="C106" s="35" t="str">
        <f t="shared" ca="1" si="44"/>
        <v>S</v>
      </c>
      <c r="D106" s="35">
        <f t="shared" ca="1" si="40"/>
        <v>0</v>
      </c>
      <c r="E106" s="35">
        <f t="shared" ca="1" si="45"/>
        <v>1</v>
      </c>
      <c r="F106" s="35">
        <f t="shared" ca="1" si="46"/>
        <v>8</v>
      </c>
      <c r="G106" s="35">
        <f t="shared" ca="1" si="47"/>
        <v>0</v>
      </c>
      <c r="H106" s="35">
        <f t="shared" ca="1" si="48"/>
        <v>0</v>
      </c>
      <c r="I106" s="35">
        <f t="shared" ca="1" si="38"/>
        <v>0</v>
      </c>
      <c r="J106" s="35">
        <f t="shared" ca="1" si="41"/>
        <v>0</v>
      </c>
      <c r="K106" s="35">
        <f t="shared" ca="1" si="42"/>
        <v>0</v>
      </c>
      <c r="L106" s="36" t="str">
        <f t="shared" ca="1" si="43"/>
        <v/>
      </c>
      <c r="M106" s="37" t="s">
        <v>49</v>
      </c>
      <c r="N106" s="38" t="s">
        <v>49</v>
      </c>
      <c r="O106" s="39" t="s">
        <v>244</v>
      </c>
      <c r="P106" s="40"/>
      <c r="Q106" s="41"/>
      <c r="R106" s="42" t="s">
        <v>245</v>
      </c>
      <c r="S106" s="43" t="s">
        <v>77</v>
      </c>
      <c r="T106" s="44">
        <v>2</v>
      </c>
      <c r="U106" s="45"/>
      <c r="V106" s="45"/>
      <c r="W106" s="46"/>
      <c r="X106" s="47"/>
      <c r="Y106" s="47"/>
    </row>
    <row r="107" spans="1:25" s="48" customFormat="1" ht="33.75" x14ac:dyDescent="0.2">
      <c r="A107" s="34" t="str">
        <f t="shared" si="51"/>
        <v>S</v>
      </c>
      <c r="B107" s="35">
        <f t="shared" ca="1" si="39"/>
        <v>2</v>
      </c>
      <c r="C107" s="35" t="str">
        <f t="shared" ca="1" si="44"/>
        <v>S</v>
      </c>
      <c r="D107" s="35">
        <f t="shared" ca="1" si="40"/>
        <v>0</v>
      </c>
      <c r="E107" s="35">
        <f t="shared" ca="1" si="45"/>
        <v>1</v>
      </c>
      <c r="F107" s="35">
        <f t="shared" ca="1" si="46"/>
        <v>8</v>
      </c>
      <c r="G107" s="35">
        <f t="shared" ca="1" si="47"/>
        <v>0</v>
      </c>
      <c r="H107" s="35">
        <f t="shared" ca="1" si="48"/>
        <v>0</v>
      </c>
      <c r="I107" s="35">
        <f t="shared" ca="1" si="38"/>
        <v>0</v>
      </c>
      <c r="J107" s="35">
        <f t="shared" ca="1" si="41"/>
        <v>0</v>
      </c>
      <c r="K107" s="35">
        <f t="shared" ca="1" si="42"/>
        <v>0</v>
      </c>
      <c r="L107" s="36" t="str">
        <f t="shared" ca="1" si="43"/>
        <v/>
      </c>
      <c r="M107" s="37" t="s">
        <v>49</v>
      </c>
      <c r="N107" s="38" t="s">
        <v>49</v>
      </c>
      <c r="O107" s="39" t="s">
        <v>246</v>
      </c>
      <c r="P107" s="40"/>
      <c r="Q107" s="41"/>
      <c r="R107" s="42" t="s">
        <v>247</v>
      </c>
      <c r="S107" s="43" t="s">
        <v>76</v>
      </c>
      <c r="T107" s="44">
        <v>6</v>
      </c>
      <c r="U107" s="45"/>
      <c r="V107" s="45"/>
      <c r="W107" s="46"/>
      <c r="X107" s="47"/>
      <c r="Y107" s="47"/>
    </row>
    <row r="108" spans="1:25" s="48" customFormat="1" x14ac:dyDescent="0.2">
      <c r="A108" s="34" t="str">
        <f t="shared" si="51"/>
        <v>S</v>
      </c>
      <c r="B108" s="35">
        <f t="shared" ca="1" si="39"/>
        <v>2</v>
      </c>
      <c r="C108" s="35" t="str">
        <f t="shared" ca="1" si="44"/>
        <v>S</v>
      </c>
      <c r="D108" s="35">
        <f t="shared" ca="1" si="40"/>
        <v>0</v>
      </c>
      <c r="E108" s="35">
        <f t="shared" ca="1" si="45"/>
        <v>1</v>
      </c>
      <c r="F108" s="35">
        <f t="shared" ca="1" si="46"/>
        <v>8</v>
      </c>
      <c r="G108" s="35">
        <f t="shared" ca="1" si="47"/>
        <v>0</v>
      </c>
      <c r="H108" s="35">
        <f t="shared" ca="1" si="48"/>
        <v>0</v>
      </c>
      <c r="I108" s="35">
        <f t="shared" ca="1" si="38"/>
        <v>0</v>
      </c>
      <c r="J108" s="35">
        <f t="shared" ca="1" si="41"/>
        <v>0</v>
      </c>
      <c r="K108" s="35">
        <f t="shared" ca="1" si="42"/>
        <v>0</v>
      </c>
      <c r="L108" s="36" t="str">
        <f t="shared" ca="1" si="43"/>
        <v/>
      </c>
      <c r="M108" s="37" t="s">
        <v>49</v>
      </c>
      <c r="N108" s="38" t="s">
        <v>49</v>
      </c>
      <c r="O108" s="39" t="s">
        <v>248</v>
      </c>
      <c r="P108" s="40"/>
      <c r="Q108" s="41"/>
      <c r="R108" s="42" t="s">
        <v>249</v>
      </c>
      <c r="S108" s="43" t="s">
        <v>77</v>
      </c>
      <c r="T108" s="44">
        <v>6</v>
      </c>
      <c r="U108" s="45"/>
      <c r="V108" s="45"/>
      <c r="W108" s="46"/>
      <c r="X108" s="47"/>
      <c r="Y108" s="47"/>
    </row>
    <row r="109" spans="1:25" s="48" customFormat="1" x14ac:dyDescent="0.2">
      <c r="A109" s="34" t="str">
        <f t="shared" si="51"/>
        <v>S</v>
      </c>
      <c r="B109" s="35">
        <f t="shared" ca="1" si="39"/>
        <v>2</v>
      </c>
      <c r="C109" s="35" t="str">
        <f t="shared" ca="1" si="44"/>
        <v>S</v>
      </c>
      <c r="D109" s="35">
        <f t="shared" ca="1" si="40"/>
        <v>0</v>
      </c>
      <c r="E109" s="35">
        <f t="shared" ca="1" si="45"/>
        <v>1</v>
      </c>
      <c r="F109" s="35">
        <f t="shared" ca="1" si="46"/>
        <v>8</v>
      </c>
      <c r="G109" s="35">
        <f t="shared" ca="1" si="47"/>
        <v>0</v>
      </c>
      <c r="H109" s="35">
        <f t="shared" ca="1" si="48"/>
        <v>0</v>
      </c>
      <c r="I109" s="35">
        <f t="shared" ca="1" si="38"/>
        <v>0</v>
      </c>
      <c r="J109" s="35">
        <f t="shared" ca="1" si="41"/>
        <v>0</v>
      </c>
      <c r="K109" s="35">
        <f t="shared" ca="1" si="42"/>
        <v>0</v>
      </c>
      <c r="L109" s="36" t="str">
        <f t="shared" ca="1" si="43"/>
        <v/>
      </c>
      <c r="M109" s="37" t="s">
        <v>49</v>
      </c>
      <c r="N109" s="38" t="s">
        <v>49</v>
      </c>
      <c r="O109" s="39" t="s">
        <v>250</v>
      </c>
      <c r="P109" s="40"/>
      <c r="Q109" s="41"/>
      <c r="R109" s="42" t="s">
        <v>251</v>
      </c>
      <c r="S109" s="43" t="s">
        <v>241</v>
      </c>
      <c r="T109" s="44">
        <v>4</v>
      </c>
      <c r="U109" s="45"/>
      <c r="V109" s="45"/>
      <c r="W109" s="46"/>
      <c r="X109" s="47"/>
      <c r="Y109" s="47"/>
    </row>
    <row r="110" spans="1:25" s="48" customFormat="1" x14ac:dyDescent="0.2">
      <c r="A110" s="34" t="str">
        <f t="shared" si="51"/>
        <v>S</v>
      </c>
      <c r="B110" s="35">
        <f t="shared" ca="1" si="39"/>
        <v>2</v>
      </c>
      <c r="C110" s="35" t="str">
        <f t="shared" ca="1" si="44"/>
        <v>S</v>
      </c>
      <c r="D110" s="35">
        <f t="shared" ca="1" si="40"/>
        <v>0</v>
      </c>
      <c r="E110" s="35">
        <f t="shared" ca="1" si="45"/>
        <v>1</v>
      </c>
      <c r="F110" s="35">
        <f t="shared" ca="1" si="46"/>
        <v>8</v>
      </c>
      <c r="G110" s="35">
        <f t="shared" ca="1" si="47"/>
        <v>0</v>
      </c>
      <c r="H110" s="35">
        <f t="shared" ca="1" si="48"/>
        <v>0</v>
      </c>
      <c r="I110" s="35">
        <f t="shared" ca="1" si="38"/>
        <v>0</v>
      </c>
      <c r="J110" s="35">
        <f t="shared" ca="1" si="41"/>
        <v>0</v>
      </c>
      <c r="K110" s="35">
        <f t="shared" ca="1" si="42"/>
        <v>0</v>
      </c>
      <c r="L110" s="36" t="str">
        <f t="shared" ca="1" si="43"/>
        <v/>
      </c>
      <c r="M110" s="37" t="s">
        <v>49</v>
      </c>
      <c r="N110" s="38" t="s">
        <v>49</v>
      </c>
      <c r="O110" s="39" t="s">
        <v>252</v>
      </c>
      <c r="P110" s="40"/>
      <c r="Q110" s="41"/>
      <c r="R110" s="42" t="s">
        <v>253</v>
      </c>
      <c r="S110" s="43" t="s">
        <v>241</v>
      </c>
      <c r="T110" s="44">
        <v>4</v>
      </c>
      <c r="U110" s="45"/>
      <c r="V110" s="45"/>
      <c r="W110" s="46"/>
      <c r="X110" s="47"/>
      <c r="Y110" s="47"/>
    </row>
    <row r="111" spans="1:25" s="10" customFormat="1" ht="33.75" x14ac:dyDescent="0.2">
      <c r="A111" s="34" t="str">
        <f t="shared" si="51"/>
        <v>S</v>
      </c>
      <c r="B111" s="35">
        <f t="shared" ca="1" si="39"/>
        <v>2</v>
      </c>
      <c r="C111" s="35" t="str">
        <f t="shared" ca="1" si="44"/>
        <v>S</v>
      </c>
      <c r="D111" s="35">
        <f t="shared" ca="1" si="40"/>
        <v>0</v>
      </c>
      <c r="E111" s="35">
        <f t="shared" ca="1" si="45"/>
        <v>1</v>
      </c>
      <c r="F111" s="35">
        <f t="shared" ca="1" si="46"/>
        <v>8</v>
      </c>
      <c r="G111" s="35">
        <f t="shared" ca="1" si="47"/>
        <v>0</v>
      </c>
      <c r="H111" s="35">
        <f t="shared" ca="1" si="48"/>
        <v>0</v>
      </c>
      <c r="I111" s="35">
        <f t="shared" ca="1" si="38"/>
        <v>0</v>
      </c>
      <c r="J111" s="35">
        <f t="shared" ca="1" si="41"/>
        <v>0</v>
      </c>
      <c r="K111" s="35">
        <f t="shared" ca="1" si="42"/>
        <v>0</v>
      </c>
      <c r="L111" s="36" t="str">
        <f t="shared" ca="1" si="43"/>
        <v/>
      </c>
      <c r="M111" s="37" t="s">
        <v>49</v>
      </c>
      <c r="N111" s="38" t="s">
        <v>49</v>
      </c>
      <c r="O111" s="71" t="s">
        <v>254</v>
      </c>
      <c r="P111" s="40"/>
      <c r="Q111" s="41"/>
      <c r="R111" s="42" t="s">
        <v>255</v>
      </c>
      <c r="S111" s="43" t="s">
        <v>80</v>
      </c>
      <c r="T111" s="44">
        <v>18</v>
      </c>
      <c r="U111" s="45"/>
      <c r="V111" s="45"/>
      <c r="W111" s="73"/>
      <c r="X111" s="8"/>
      <c r="Y111" s="8"/>
    </row>
    <row r="112" spans="1:25" s="10" customFormat="1" ht="33.75" x14ac:dyDescent="0.2">
      <c r="A112" s="34" t="str">
        <f t="shared" si="51"/>
        <v>S</v>
      </c>
      <c r="B112" s="35">
        <f t="shared" ca="1" si="39"/>
        <v>2</v>
      </c>
      <c r="C112" s="35" t="str">
        <f t="shared" ca="1" si="44"/>
        <v>S</v>
      </c>
      <c r="D112" s="35">
        <f t="shared" ca="1" si="40"/>
        <v>0</v>
      </c>
      <c r="E112" s="35">
        <f t="shared" ca="1" si="45"/>
        <v>1</v>
      </c>
      <c r="F112" s="35">
        <f t="shared" ca="1" si="46"/>
        <v>8</v>
      </c>
      <c r="G112" s="35">
        <f t="shared" ca="1" si="47"/>
        <v>0</v>
      </c>
      <c r="H112" s="35">
        <f t="shared" ca="1" si="48"/>
        <v>0</v>
      </c>
      <c r="I112" s="35">
        <f t="shared" ca="1" si="38"/>
        <v>0</v>
      </c>
      <c r="J112" s="35">
        <f t="shared" ca="1" si="41"/>
        <v>0</v>
      </c>
      <c r="K112" s="35">
        <f t="shared" ca="1" si="42"/>
        <v>0</v>
      </c>
      <c r="L112" s="36" t="str">
        <f t="shared" ca="1" si="43"/>
        <v/>
      </c>
      <c r="M112" s="37" t="s">
        <v>49</v>
      </c>
      <c r="N112" s="38" t="s">
        <v>49</v>
      </c>
      <c r="O112" s="71" t="s">
        <v>256</v>
      </c>
      <c r="P112" s="40"/>
      <c r="Q112" s="41"/>
      <c r="R112" s="42" t="s">
        <v>257</v>
      </c>
      <c r="S112" s="43" t="s">
        <v>76</v>
      </c>
      <c r="T112" s="44">
        <v>9</v>
      </c>
      <c r="U112" s="45"/>
      <c r="V112" s="45"/>
      <c r="W112" s="73"/>
      <c r="X112" s="8"/>
      <c r="Y112" s="8"/>
    </row>
    <row r="113" spans="1:25" s="10" customFormat="1" x14ac:dyDescent="0.2">
      <c r="A113" s="34" t="str">
        <f t="shared" si="51"/>
        <v>S</v>
      </c>
      <c r="B113" s="35">
        <f t="shared" ca="1" si="39"/>
        <v>2</v>
      </c>
      <c r="C113" s="35" t="str">
        <f t="shared" ca="1" si="44"/>
        <v>S</v>
      </c>
      <c r="D113" s="35">
        <f t="shared" ca="1" si="40"/>
        <v>0</v>
      </c>
      <c r="E113" s="35">
        <f t="shared" ca="1" si="45"/>
        <v>1</v>
      </c>
      <c r="F113" s="35">
        <f t="shared" ca="1" si="46"/>
        <v>8</v>
      </c>
      <c r="G113" s="35">
        <f t="shared" ca="1" si="47"/>
        <v>0</v>
      </c>
      <c r="H113" s="35">
        <f t="shared" ca="1" si="48"/>
        <v>0</v>
      </c>
      <c r="I113" s="35">
        <f t="shared" ca="1" si="38"/>
        <v>0</v>
      </c>
      <c r="J113" s="35">
        <f t="shared" ca="1" si="41"/>
        <v>0</v>
      </c>
      <c r="K113" s="35">
        <f t="shared" ca="1" si="42"/>
        <v>0</v>
      </c>
      <c r="L113" s="36" t="str">
        <f t="shared" ca="1" si="43"/>
        <v/>
      </c>
      <c r="M113" s="37" t="s">
        <v>49</v>
      </c>
      <c r="N113" s="38" t="s">
        <v>49</v>
      </c>
      <c r="O113" s="71" t="s">
        <v>258</v>
      </c>
      <c r="P113" s="40"/>
      <c r="Q113" s="41"/>
      <c r="R113" s="42" t="s">
        <v>259</v>
      </c>
      <c r="S113" s="43" t="s">
        <v>80</v>
      </c>
      <c r="T113" s="44">
        <v>8</v>
      </c>
      <c r="U113" s="45"/>
      <c r="V113" s="45"/>
      <c r="W113" s="73"/>
      <c r="X113" s="8"/>
      <c r="Y113" s="8"/>
    </row>
    <row r="114" spans="1:25" s="10" customFormat="1" x14ac:dyDescent="0.2">
      <c r="A114" s="34" t="str">
        <f t="shared" si="51"/>
        <v>S</v>
      </c>
      <c r="B114" s="35">
        <f t="shared" ca="1" si="39"/>
        <v>2</v>
      </c>
      <c r="C114" s="35" t="str">
        <f t="shared" ca="1" si="44"/>
        <v>S</v>
      </c>
      <c r="D114" s="35">
        <f t="shared" ca="1" si="40"/>
        <v>0</v>
      </c>
      <c r="E114" s="35">
        <f t="shared" ca="1" si="45"/>
        <v>1</v>
      </c>
      <c r="F114" s="35">
        <f t="shared" ca="1" si="46"/>
        <v>8</v>
      </c>
      <c r="G114" s="35">
        <f t="shared" ca="1" si="47"/>
        <v>0</v>
      </c>
      <c r="H114" s="35">
        <f t="shared" ca="1" si="48"/>
        <v>0</v>
      </c>
      <c r="I114" s="35">
        <f t="shared" ca="1" si="38"/>
        <v>0</v>
      </c>
      <c r="J114" s="35">
        <f t="shared" ca="1" si="41"/>
        <v>0</v>
      </c>
      <c r="K114" s="35">
        <f t="shared" ca="1" si="42"/>
        <v>0</v>
      </c>
      <c r="L114" s="36" t="str">
        <f t="shared" ca="1" si="43"/>
        <v/>
      </c>
      <c r="M114" s="37" t="s">
        <v>49</v>
      </c>
      <c r="N114" s="38" t="s">
        <v>49</v>
      </c>
      <c r="O114" s="71" t="s">
        <v>260</v>
      </c>
      <c r="P114" s="40"/>
      <c r="Q114" s="41"/>
      <c r="R114" s="42" t="s">
        <v>261</v>
      </c>
      <c r="S114" s="43" t="s">
        <v>77</v>
      </c>
      <c r="T114" s="44">
        <v>3</v>
      </c>
      <c r="U114" s="45"/>
      <c r="V114" s="45"/>
      <c r="W114" s="73"/>
      <c r="X114" s="8"/>
      <c r="Y114" s="8"/>
    </row>
    <row r="115" spans="1:25" s="10" customFormat="1" x14ac:dyDescent="0.2">
      <c r="A115" s="34" t="str">
        <f t="shared" si="51"/>
        <v>S</v>
      </c>
      <c r="B115" s="35">
        <f t="shared" ca="1" si="39"/>
        <v>2</v>
      </c>
      <c r="C115" s="35" t="str">
        <f t="shared" ca="1" si="44"/>
        <v>S</v>
      </c>
      <c r="D115" s="35">
        <f t="shared" ca="1" si="40"/>
        <v>0</v>
      </c>
      <c r="E115" s="35">
        <f t="shared" ca="1" si="45"/>
        <v>1</v>
      </c>
      <c r="F115" s="35">
        <f t="shared" ca="1" si="46"/>
        <v>8</v>
      </c>
      <c r="G115" s="35">
        <f t="shared" ca="1" si="47"/>
        <v>0</v>
      </c>
      <c r="H115" s="35">
        <f t="shared" ca="1" si="48"/>
        <v>0</v>
      </c>
      <c r="I115" s="35">
        <f t="shared" ca="1" si="38"/>
        <v>0</v>
      </c>
      <c r="J115" s="35">
        <f t="shared" ca="1" si="41"/>
        <v>0</v>
      </c>
      <c r="K115" s="35">
        <f t="shared" ca="1" si="42"/>
        <v>0</v>
      </c>
      <c r="L115" s="36" t="str">
        <f t="shared" ca="1" si="43"/>
        <v/>
      </c>
      <c r="M115" s="37" t="s">
        <v>49</v>
      </c>
      <c r="N115" s="38" t="s">
        <v>49</v>
      </c>
      <c r="O115" s="71" t="s">
        <v>262</v>
      </c>
      <c r="P115" s="40"/>
      <c r="Q115" s="41"/>
      <c r="R115" s="42" t="s">
        <v>263</v>
      </c>
      <c r="S115" s="43" t="s">
        <v>77</v>
      </c>
      <c r="T115" s="44">
        <v>1</v>
      </c>
      <c r="U115" s="45"/>
      <c r="V115" s="45"/>
      <c r="W115" s="73"/>
      <c r="X115" s="8"/>
      <c r="Y115" s="8"/>
    </row>
    <row r="116" spans="1:25" s="10" customFormat="1" x14ac:dyDescent="0.2">
      <c r="A116" s="34" t="str">
        <f t="shared" si="51"/>
        <v>S</v>
      </c>
      <c r="B116" s="35">
        <f t="shared" ca="1" si="39"/>
        <v>2</v>
      </c>
      <c r="C116" s="35" t="str">
        <f t="shared" ca="1" si="44"/>
        <v>S</v>
      </c>
      <c r="D116" s="35">
        <f t="shared" ca="1" si="40"/>
        <v>0</v>
      </c>
      <c r="E116" s="35">
        <f t="shared" ca="1" si="45"/>
        <v>1</v>
      </c>
      <c r="F116" s="35">
        <f t="shared" ca="1" si="46"/>
        <v>8</v>
      </c>
      <c r="G116" s="35">
        <f t="shared" ca="1" si="47"/>
        <v>0</v>
      </c>
      <c r="H116" s="35">
        <f t="shared" ca="1" si="48"/>
        <v>0</v>
      </c>
      <c r="I116" s="35">
        <f t="shared" ca="1" si="38"/>
        <v>0</v>
      </c>
      <c r="J116" s="35">
        <f t="shared" ca="1" si="41"/>
        <v>0</v>
      </c>
      <c r="K116" s="35">
        <f t="shared" ca="1" si="42"/>
        <v>0</v>
      </c>
      <c r="L116" s="36" t="str">
        <f t="shared" ca="1" si="43"/>
        <v/>
      </c>
      <c r="M116" s="37" t="s">
        <v>49</v>
      </c>
      <c r="N116" s="38" t="s">
        <v>49</v>
      </c>
      <c r="O116" s="71" t="s">
        <v>264</v>
      </c>
      <c r="P116" s="40"/>
      <c r="Q116" s="41"/>
      <c r="R116" s="42" t="s">
        <v>265</v>
      </c>
      <c r="S116" s="43" t="s">
        <v>241</v>
      </c>
      <c r="T116" s="44">
        <v>2</v>
      </c>
      <c r="U116" s="45"/>
      <c r="V116" s="45"/>
      <c r="W116" s="73"/>
      <c r="X116" s="8"/>
      <c r="Y116" s="8"/>
    </row>
    <row r="117" spans="1:25" s="10" customFormat="1" x14ac:dyDescent="0.2">
      <c r="A117" s="34" t="str">
        <f t="shared" si="51"/>
        <v>S</v>
      </c>
      <c r="B117" s="35">
        <f t="shared" ca="1" si="39"/>
        <v>2</v>
      </c>
      <c r="C117" s="35" t="str">
        <f t="shared" ca="1" si="44"/>
        <v>S</v>
      </c>
      <c r="D117" s="35">
        <f t="shared" ca="1" si="40"/>
        <v>0</v>
      </c>
      <c r="E117" s="35">
        <f t="shared" ca="1" si="45"/>
        <v>1</v>
      </c>
      <c r="F117" s="35">
        <f t="shared" ca="1" si="46"/>
        <v>8</v>
      </c>
      <c r="G117" s="35">
        <f t="shared" ca="1" si="47"/>
        <v>0</v>
      </c>
      <c r="H117" s="35">
        <f t="shared" ca="1" si="48"/>
        <v>0</v>
      </c>
      <c r="I117" s="35">
        <f t="shared" ca="1" si="38"/>
        <v>0</v>
      </c>
      <c r="J117" s="35">
        <f t="shared" ca="1" si="41"/>
        <v>0</v>
      </c>
      <c r="K117" s="35">
        <f t="shared" ca="1" si="42"/>
        <v>0</v>
      </c>
      <c r="L117" s="36" t="str">
        <f t="shared" ca="1" si="43"/>
        <v/>
      </c>
      <c r="M117" s="37" t="s">
        <v>49</v>
      </c>
      <c r="N117" s="38" t="s">
        <v>49</v>
      </c>
      <c r="O117" s="71" t="s">
        <v>266</v>
      </c>
      <c r="P117" s="40"/>
      <c r="Q117" s="41"/>
      <c r="R117" s="42" t="s">
        <v>267</v>
      </c>
      <c r="S117" s="43" t="s">
        <v>241</v>
      </c>
      <c r="T117" s="44">
        <v>2</v>
      </c>
      <c r="U117" s="45"/>
      <c r="V117" s="45"/>
      <c r="W117" s="73"/>
      <c r="X117" s="8"/>
      <c r="Y117" s="8"/>
    </row>
    <row r="118" spans="1:25" s="10" customFormat="1" x14ac:dyDescent="0.2">
      <c r="A118" s="34" t="str">
        <f t="shared" si="51"/>
        <v>S</v>
      </c>
      <c r="B118" s="35">
        <f t="shared" ca="1" si="39"/>
        <v>2</v>
      </c>
      <c r="C118" s="35" t="str">
        <f t="shared" ca="1" si="44"/>
        <v>S</v>
      </c>
      <c r="D118" s="35">
        <f t="shared" ca="1" si="40"/>
        <v>0</v>
      </c>
      <c r="E118" s="35">
        <f t="shared" ca="1" si="45"/>
        <v>1</v>
      </c>
      <c r="F118" s="35">
        <f t="shared" ca="1" si="46"/>
        <v>8</v>
      </c>
      <c r="G118" s="35">
        <f t="shared" ca="1" si="47"/>
        <v>0</v>
      </c>
      <c r="H118" s="35">
        <f t="shared" ca="1" si="48"/>
        <v>0</v>
      </c>
      <c r="I118" s="35">
        <f t="shared" ca="1" si="38"/>
        <v>0</v>
      </c>
      <c r="J118" s="35">
        <f t="shared" ca="1" si="41"/>
        <v>0</v>
      </c>
      <c r="K118" s="35">
        <f t="shared" ca="1" si="42"/>
        <v>0</v>
      </c>
      <c r="L118" s="36" t="str">
        <f t="shared" ca="1" si="43"/>
        <v/>
      </c>
      <c r="M118" s="37" t="s">
        <v>49</v>
      </c>
      <c r="N118" s="38" t="s">
        <v>49</v>
      </c>
      <c r="O118" s="71" t="s">
        <v>268</v>
      </c>
      <c r="P118" s="40"/>
      <c r="Q118" s="41"/>
      <c r="R118" s="42" t="s">
        <v>269</v>
      </c>
      <c r="S118" s="43" t="s">
        <v>77</v>
      </c>
      <c r="T118" s="44">
        <v>2</v>
      </c>
      <c r="U118" s="45"/>
      <c r="V118" s="45"/>
      <c r="W118" s="73"/>
      <c r="X118" s="8"/>
      <c r="Y118" s="8"/>
    </row>
    <row r="119" spans="1:25" s="10" customFormat="1" x14ac:dyDescent="0.2">
      <c r="A119" s="34" t="str">
        <f t="shared" si="51"/>
        <v>S</v>
      </c>
      <c r="B119" s="35">
        <f t="shared" ca="1" si="39"/>
        <v>2</v>
      </c>
      <c r="C119" s="35" t="str">
        <f t="shared" ca="1" si="44"/>
        <v>S</v>
      </c>
      <c r="D119" s="35">
        <f t="shared" ca="1" si="40"/>
        <v>0</v>
      </c>
      <c r="E119" s="35">
        <f t="shared" ca="1" si="45"/>
        <v>1</v>
      </c>
      <c r="F119" s="35">
        <f t="shared" ca="1" si="46"/>
        <v>8</v>
      </c>
      <c r="G119" s="35">
        <f t="shared" ca="1" si="47"/>
        <v>0</v>
      </c>
      <c r="H119" s="35">
        <f t="shared" ca="1" si="48"/>
        <v>0</v>
      </c>
      <c r="I119" s="35">
        <f t="shared" ca="1" si="38"/>
        <v>0</v>
      </c>
      <c r="J119" s="35">
        <f t="shared" ca="1" si="41"/>
        <v>0</v>
      </c>
      <c r="K119" s="35">
        <f t="shared" ca="1" si="42"/>
        <v>0</v>
      </c>
      <c r="L119" s="36" t="str">
        <f t="shared" ca="1" si="43"/>
        <v/>
      </c>
      <c r="M119" s="37" t="s">
        <v>49</v>
      </c>
      <c r="N119" s="38" t="s">
        <v>49</v>
      </c>
      <c r="O119" s="71" t="s">
        <v>270</v>
      </c>
      <c r="P119" s="40"/>
      <c r="Q119" s="41"/>
      <c r="R119" s="42" t="s">
        <v>271</v>
      </c>
      <c r="S119" s="43" t="s">
        <v>241</v>
      </c>
      <c r="T119" s="44">
        <v>2</v>
      </c>
      <c r="U119" s="45"/>
      <c r="V119" s="45"/>
      <c r="W119" s="73"/>
      <c r="X119" s="8"/>
      <c r="Y119" s="8"/>
    </row>
    <row r="120" spans="1:25" s="10" customFormat="1" x14ac:dyDescent="0.2">
      <c r="A120" s="34" t="str">
        <f t="shared" si="51"/>
        <v>S</v>
      </c>
      <c r="B120" s="35">
        <f t="shared" ca="1" si="39"/>
        <v>2</v>
      </c>
      <c r="C120" s="35" t="str">
        <f t="shared" ca="1" si="44"/>
        <v>S</v>
      </c>
      <c r="D120" s="35">
        <f t="shared" ca="1" si="40"/>
        <v>0</v>
      </c>
      <c r="E120" s="35">
        <f t="shared" ca="1" si="45"/>
        <v>1</v>
      </c>
      <c r="F120" s="35">
        <f t="shared" ca="1" si="46"/>
        <v>8</v>
      </c>
      <c r="G120" s="35">
        <f t="shared" ca="1" si="47"/>
        <v>0</v>
      </c>
      <c r="H120" s="35">
        <f t="shared" ca="1" si="48"/>
        <v>0</v>
      </c>
      <c r="I120" s="35">
        <f t="shared" ca="1" si="38"/>
        <v>0</v>
      </c>
      <c r="J120" s="35">
        <f t="shared" ca="1" si="41"/>
        <v>0</v>
      </c>
      <c r="K120" s="35">
        <f t="shared" ca="1" si="42"/>
        <v>0</v>
      </c>
      <c r="L120" s="36" t="str">
        <f t="shared" ca="1" si="43"/>
        <v/>
      </c>
      <c r="M120" s="37" t="s">
        <v>49</v>
      </c>
      <c r="N120" s="38" t="s">
        <v>49</v>
      </c>
      <c r="O120" s="71" t="s">
        <v>272</v>
      </c>
      <c r="P120" s="40"/>
      <c r="Q120" s="41"/>
      <c r="R120" s="42" t="s">
        <v>273</v>
      </c>
      <c r="S120" s="43" t="s">
        <v>241</v>
      </c>
      <c r="T120" s="44">
        <v>1</v>
      </c>
      <c r="U120" s="45"/>
      <c r="V120" s="45"/>
      <c r="W120" s="73"/>
      <c r="X120" s="8"/>
      <c r="Y120" s="8"/>
    </row>
    <row r="121" spans="1:25" s="10" customFormat="1" x14ac:dyDescent="0.2">
      <c r="A121" s="34" t="str">
        <f t="shared" si="51"/>
        <v>S</v>
      </c>
      <c r="B121" s="35">
        <f t="shared" ca="1" si="39"/>
        <v>2</v>
      </c>
      <c r="C121" s="35" t="str">
        <f t="shared" ca="1" si="44"/>
        <v>S</v>
      </c>
      <c r="D121" s="35">
        <f t="shared" ca="1" si="40"/>
        <v>0</v>
      </c>
      <c r="E121" s="35">
        <f t="shared" ca="1" si="45"/>
        <v>1</v>
      </c>
      <c r="F121" s="35">
        <f t="shared" ca="1" si="46"/>
        <v>8</v>
      </c>
      <c r="G121" s="35">
        <f t="shared" ca="1" si="47"/>
        <v>0</v>
      </c>
      <c r="H121" s="35">
        <f t="shared" ca="1" si="48"/>
        <v>0</v>
      </c>
      <c r="I121" s="35">
        <f t="shared" ca="1" si="38"/>
        <v>0</v>
      </c>
      <c r="J121" s="35">
        <f t="shared" ca="1" si="41"/>
        <v>0</v>
      </c>
      <c r="K121" s="35">
        <f t="shared" ca="1" si="42"/>
        <v>0</v>
      </c>
      <c r="L121" s="36" t="str">
        <f t="shared" ca="1" si="43"/>
        <v/>
      </c>
      <c r="M121" s="37" t="s">
        <v>49</v>
      </c>
      <c r="N121" s="38" t="s">
        <v>49</v>
      </c>
      <c r="O121" s="71" t="s">
        <v>274</v>
      </c>
      <c r="P121" s="40"/>
      <c r="Q121" s="41"/>
      <c r="R121" s="42" t="s">
        <v>275</v>
      </c>
      <c r="S121" s="43" t="s">
        <v>77</v>
      </c>
      <c r="T121" s="44">
        <v>1</v>
      </c>
      <c r="U121" s="45"/>
      <c r="V121" s="45"/>
      <c r="W121" s="73"/>
      <c r="X121" s="8"/>
      <c r="Y121" s="8"/>
    </row>
    <row r="122" spans="1:25" s="10" customFormat="1" x14ac:dyDescent="0.2">
      <c r="A122" s="34" t="str">
        <f t="shared" si="51"/>
        <v>S</v>
      </c>
      <c r="B122" s="35">
        <f t="shared" ca="1" si="39"/>
        <v>2</v>
      </c>
      <c r="C122" s="35" t="str">
        <f t="shared" ca="1" si="44"/>
        <v>S</v>
      </c>
      <c r="D122" s="35">
        <f t="shared" ca="1" si="40"/>
        <v>0</v>
      </c>
      <c r="E122" s="35">
        <f t="shared" ca="1" si="45"/>
        <v>1</v>
      </c>
      <c r="F122" s="35">
        <f t="shared" ca="1" si="46"/>
        <v>8</v>
      </c>
      <c r="G122" s="35">
        <f t="shared" ca="1" si="47"/>
        <v>0</v>
      </c>
      <c r="H122" s="35">
        <f t="shared" ca="1" si="48"/>
        <v>0</v>
      </c>
      <c r="I122" s="35">
        <f t="shared" ca="1" si="38"/>
        <v>0</v>
      </c>
      <c r="J122" s="35">
        <f t="shared" ca="1" si="41"/>
        <v>0</v>
      </c>
      <c r="K122" s="35">
        <f t="shared" ca="1" si="42"/>
        <v>0</v>
      </c>
      <c r="L122" s="36" t="str">
        <f t="shared" ca="1" si="43"/>
        <v/>
      </c>
      <c r="M122" s="37" t="s">
        <v>49</v>
      </c>
      <c r="N122" s="38" t="s">
        <v>49</v>
      </c>
      <c r="O122" s="71" t="s">
        <v>276</v>
      </c>
      <c r="P122" s="40"/>
      <c r="Q122" s="41"/>
      <c r="R122" s="42" t="s">
        <v>277</v>
      </c>
      <c r="S122" s="43" t="s">
        <v>241</v>
      </c>
      <c r="T122" s="44">
        <v>2</v>
      </c>
      <c r="U122" s="45"/>
      <c r="V122" s="45"/>
      <c r="W122" s="73"/>
      <c r="X122" s="8"/>
      <c r="Y122" s="8"/>
    </row>
    <row r="123" spans="1:25" s="10" customFormat="1" x14ac:dyDescent="0.2">
      <c r="A123" s="34" t="str">
        <f t="shared" si="51"/>
        <v>S</v>
      </c>
      <c r="B123" s="35">
        <f t="shared" ca="1" si="39"/>
        <v>2</v>
      </c>
      <c r="C123" s="35" t="str">
        <f t="shared" ca="1" si="44"/>
        <v>S</v>
      </c>
      <c r="D123" s="35">
        <f t="shared" ca="1" si="40"/>
        <v>0</v>
      </c>
      <c r="E123" s="35">
        <f t="shared" ca="1" si="45"/>
        <v>1</v>
      </c>
      <c r="F123" s="35">
        <f t="shared" ca="1" si="46"/>
        <v>8</v>
      </c>
      <c r="G123" s="35">
        <f t="shared" ca="1" si="47"/>
        <v>0</v>
      </c>
      <c r="H123" s="35">
        <f t="shared" ca="1" si="48"/>
        <v>0</v>
      </c>
      <c r="I123" s="35">
        <f t="shared" ca="1" si="38"/>
        <v>0</v>
      </c>
      <c r="J123" s="35">
        <f t="shared" ca="1" si="41"/>
        <v>0</v>
      </c>
      <c r="K123" s="35">
        <f t="shared" ca="1" si="42"/>
        <v>0</v>
      </c>
      <c r="L123" s="36" t="str">
        <f t="shared" ca="1" si="43"/>
        <v/>
      </c>
      <c r="M123" s="37" t="s">
        <v>49</v>
      </c>
      <c r="N123" s="38" t="s">
        <v>49</v>
      </c>
      <c r="O123" s="71" t="s">
        <v>278</v>
      </c>
      <c r="P123" s="40"/>
      <c r="Q123" s="41"/>
      <c r="R123" s="42" t="s">
        <v>279</v>
      </c>
      <c r="S123" s="43" t="s">
        <v>241</v>
      </c>
      <c r="T123" s="44">
        <v>2</v>
      </c>
      <c r="U123" s="45"/>
      <c r="V123" s="45"/>
      <c r="W123" s="73"/>
      <c r="X123" s="8"/>
      <c r="Y123" s="8"/>
    </row>
    <row r="124" spans="1:25" s="10" customFormat="1" x14ac:dyDescent="0.2">
      <c r="A124" s="34" t="str">
        <f t="shared" si="51"/>
        <v>S</v>
      </c>
      <c r="B124" s="35">
        <f t="shared" ca="1" si="39"/>
        <v>2</v>
      </c>
      <c r="C124" s="35" t="str">
        <f t="shared" ca="1" si="44"/>
        <v>S</v>
      </c>
      <c r="D124" s="35">
        <f t="shared" ca="1" si="40"/>
        <v>0</v>
      </c>
      <c r="E124" s="35">
        <f t="shared" ca="1" si="45"/>
        <v>1</v>
      </c>
      <c r="F124" s="35">
        <f t="shared" ca="1" si="46"/>
        <v>8</v>
      </c>
      <c r="G124" s="35">
        <f t="shared" ca="1" si="47"/>
        <v>0</v>
      </c>
      <c r="H124" s="35">
        <f t="shared" ca="1" si="48"/>
        <v>0</v>
      </c>
      <c r="I124" s="35">
        <f t="shared" ca="1" si="38"/>
        <v>0</v>
      </c>
      <c r="J124" s="35">
        <f t="shared" ca="1" si="41"/>
        <v>0</v>
      </c>
      <c r="K124" s="35">
        <f t="shared" ca="1" si="42"/>
        <v>0</v>
      </c>
      <c r="L124" s="36" t="str">
        <f t="shared" ca="1" si="43"/>
        <v/>
      </c>
      <c r="M124" s="37" t="s">
        <v>49</v>
      </c>
      <c r="N124" s="38" t="s">
        <v>49</v>
      </c>
      <c r="O124" s="71" t="s">
        <v>280</v>
      </c>
      <c r="P124" s="40"/>
      <c r="Q124" s="41"/>
      <c r="R124" s="42" t="s">
        <v>281</v>
      </c>
      <c r="S124" s="43" t="s">
        <v>77</v>
      </c>
      <c r="T124" s="44">
        <v>7</v>
      </c>
      <c r="U124" s="45"/>
      <c r="V124" s="45"/>
      <c r="W124" s="73"/>
      <c r="X124" s="8"/>
      <c r="Y124" s="8"/>
    </row>
    <row r="125" spans="1:25" s="10" customFormat="1" x14ac:dyDescent="0.2">
      <c r="A125" s="34" t="str">
        <f t="shared" si="51"/>
        <v>S</v>
      </c>
      <c r="B125" s="35">
        <f t="shared" ca="1" si="39"/>
        <v>2</v>
      </c>
      <c r="C125" s="35" t="str">
        <f t="shared" ca="1" si="44"/>
        <v>S</v>
      </c>
      <c r="D125" s="35">
        <f t="shared" ca="1" si="40"/>
        <v>0</v>
      </c>
      <c r="E125" s="35">
        <f t="shared" ca="1" si="45"/>
        <v>1</v>
      </c>
      <c r="F125" s="35">
        <f t="shared" ca="1" si="46"/>
        <v>8</v>
      </c>
      <c r="G125" s="35">
        <f t="shared" ca="1" si="47"/>
        <v>0</v>
      </c>
      <c r="H125" s="35">
        <f t="shared" ca="1" si="48"/>
        <v>0</v>
      </c>
      <c r="I125" s="35">
        <f t="shared" ca="1" si="38"/>
        <v>0</v>
      </c>
      <c r="J125" s="35">
        <f t="shared" ca="1" si="41"/>
        <v>0</v>
      </c>
      <c r="K125" s="35">
        <f t="shared" ca="1" si="42"/>
        <v>0</v>
      </c>
      <c r="L125" s="36" t="str">
        <f t="shared" ca="1" si="43"/>
        <v/>
      </c>
      <c r="M125" s="37" t="s">
        <v>49</v>
      </c>
      <c r="N125" s="38" t="s">
        <v>49</v>
      </c>
      <c r="O125" s="71" t="s">
        <v>282</v>
      </c>
      <c r="P125" s="40"/>
      <c r="Q125" s="41"/>
      <c r="R125" s="42" t="s">
        <v>283</v>
      </c>
      <c r="S125" s="43" t="s">
        <v>77</v>
      </c>
      <c r="T125" s="44">
        <v>14</v>
      </c>
      <c r="U125" s="45"/>
      <c r="V125" s="45"/>
      <c r="W125" s="73"/>
      <c r="X125" s="8"/>
      <c r="Y125" s="8"/>
    </row>
    <row r="126" spans="1:25" s="10" customFormat="1" x14ac:dyDescent="0.2">
      <c r="A126" s="34" t="str">
        <f t="shared" si="51"/>
        <v>S</v>
      </c>
      <c r="B126" s="35">
        <f t="shared" ca="1" si="39"/>
        <v>2</v>
      </c>
      <c r="C126" s="35" t="str">
        <f t="shared" ca="1" si="44"/>
        <v>S</v>
      </c>
      <c r="D126" s="35">
        <f t="shared" ca="1" si="40"/>
        <v>0</v>
      </c>
      <c r="E126" s="35">
        <f t="shared" ca="1" si="45"/>
        <v>1</v>
      </c>
      <c r="F126" s="35">
        <f t="shared" ca="1" si="46"/>
        <v>8</v>
      </c>
      <c r="G126" s="35">
        <f t="shared" ca="1" si="47"/>
        <v>0</v>
      </c>
      <c r="H126" s="35">
        <f t="shared" ca="1" si="48"/>
        <v>0</v>
      </c>
      <c r="I126" s="35">
        <f t="shared" ca="1" si="38"/>
        <v>0</v>
      </c>
      <c r="J126" s="35">
        <f t="shared" ca="1" si="41"/>
        <v>0</v>
      </c>
      <c r="K126" s="35">
        <f t="shared" ca="1" si="42"/>
        <v>0</v>
      </c>
      <c r="L126" s="36" t="str">
        <f t="shared" ca="1" si="43"/>
        <v/>
      </c>
      <c r="M126" s="37" t="s">
        <v>49</v>
      </c>
      <c r="N126" s="38" t="s">
        <v>49</v>
      </c>
      <c r="O126" s="71" t="s">
        <v>284</v>
      </c>
      <c r="P126" s="40"/>
      <c r="Q126" s="41"/>
      <c r="R126" s="42" t="s">
        <v>285</v>
      </c>
      <c r="S126" s="43" t="s">
        <v>77</v>
      </c>
      <c r="T126" s="44">
        <v>14</v>
      </c>
      <c r="U126" s="45"/>
      <c r="V126" s="45"/>
      <c r="W126" s="73"/>
      <c r="X126" s="8"/>
      <c r="Y126" s="8"/>
    </row>
    <row r="127" spans="1:25" s="10" customFormat="1" x14ac:dyDescent="0.2">
      <c r="A127" s="34" t="str">
        <f t="shared" si="51"/>
        <v>S</v>
      </c>
      <c r="B127" s="35">
        <f t="shared" ca="1" si="39"/>
        <v>2</v>
      </c>
      <c r="C127" s="35" t="str">
        <f t="shared" ca="1" si="44"/>
        <v>S</v>
      </c>
      <c r="D127" s="35">
        <f t="shared" ca="1" si="40"/>
        <v>0</v>
      </c>
      <c r="E127" s="35">
        <f t="shared" ca="1" si="45"/>
        <v>1</v>
      </c>
      <c r="F127" s="35">
        <f t="shared" ca="1" si="46"/>
        <v>8</v>
      </c>
      <c r="G127" s="35">
        <f t="shared" ca="1" si="47"/>
        <v>0</v>
      </c>
      <c r="H127" s="35">
        <f t="shared" ca="1" si="48"/>
        <v>0</v>
      </c>
      <c r="I127" s="35">
        <f t="shared" ca="1" si="38"/>
        <v>0</v>
      </c>
      <c r="J127" s="35">
        <f t="shared" ca="1" si="41"/>
        <v>0</v>
      </c>
      <c r="K127" s="35">
        <f t="shared" ca="1" si="42"/>
        <v>0</v>
      </c>
      <c r="L127" s="36" t="str">
        <f t="shared" ca="1" si="43"/>
        <v/>
      </c>
      <c r="M127" s="37" t="s">
        <v>49</v>
      </c>
      <c r="N127" s="38" t="s">
        <v>49</v>
      </c>
      <c r="O127" s="71" t="s">
        <v>286</v>
      </c>
      <c r="P127" s="40"/>
      <c r="Q127" s="41"/>
      <c r="R127" s="42" t="s">
        <v>287</v>
      </c>
      <c r="S127" s="43" t="s">
        <v>77</v>
      </c>
      <c r="T127" s="44">
        <v>2</v>
      </c>
      <c r="U127" s="45"/>
      <c r="V127" s="45"/>
      <c r="W127" s="73"/>
      <c r="X127" s="8"/>
      <c r="Y127" s="8"/>
    </row>
    <row r="128" spans="1:25" s="10" customFormat="1" ht="20.100000000000001" customHeight="1" x14ac:dyDescent="0.2">
      <c r="A128" s="34">
        <f t="shared" ref="A128:A150" si="52">CHOOSE(1+LOG(1+2*(ORÇAMENTO.Nivel="Nível 1")+4*(ORÇAMENTO.Nivel="Nível 2")+8*(ORÇAMENTO.Nivel="Nível 3")+16*(ORÇAMENTO.Nivel="Nível 4")+32*(ORÇAMENTO.Nivel="Serviço"),2),0,1,2,3,4,"S")</f>
        <v>2</v>
      </c>
      <c r="B128" s="35">
        <f t="shared" ca="1" si="39"/>
        <v>2</v>
      </c>
      <c r="C128" s="35">
        <f t="shared" ca="1" si="44"/>
        <v>2</v>
      </c>
      <c r="D128" s="35">
        <f t="shared" ca="1" si="40"/>
        <v>3</v>
      </c>
      <c r="E128" s="35">
        <f t="shared" ca="1" si="45"/>
        <v>1</v>
      </c>
      <c r="F128" s="35">
        <f t="shared" ca="1" si="46"/>
        <v>9</v>
      </c>
      <c r="G128" s="35">
        <f t="shared" ca="1" si="47"/>
        <v>0</v>
      </c>
      <c r="H128" s="35">
        <f t="shared" ca="1" si="48"/>
        <v>0</v>
      </c>
      <c r="I128" s="35">
        <f t="shared" ca="1" si="38"/>
        <v>0</v>
      </c>
      <c r="J128" s="35">
        <f t="shared" ca="1" si="41"/>
        <v>57</v>
      </c>
      <c r="K128" s="35">
        <f t="shared" ca="1" si="42"/>
        <v>3</v>
      </c>
      <c r="L128" s="36" t="str">
        <f t="shared" ca="1" si="43"/>
        <v/>
      </c>
      <c r="M128" s="37" t="s">
        <v>58</v>
      </c>
      <c r="N128" s="38" t="s">
        <v>58</v>
      </c>
      <c r="O128" s="71" t="s">
        <v>288</v>
      </c>
      <c r="P128" s="40"/>
      <c r="Q128" s="41"/>
      <c r="R128" s="72" t="s">
        <v>289</v>
      </c>
      <c r="S128" s="43" t="s">
        <v>77</v>
      </c>
      <c r="T128" s="44"/>
      <c r="U128" s="45"/>
      <c r="V128" s="45"/>
      <c r="W128" s="73"/>
      <c r="X128" s="8"/>
      <c r="Y128" s="8"/>
    </row>
    <row r="129" spans="1:25" s="10" customFormat="1" ht="33.75" x14ac:dyDescent="0.2">
      <c r="A129" s="34" t="str">
        <f t="shared" si="52"/>
        <v>S</v>
      </c>
      <c r="B129" s="35">
        <f t="shared" ca="1" si="39"/>
        <v>2</v>
      </c>
      <c r="C129" s="35" t="str">
        <f t="shared" ca="1" si="44"/>
        <v>S</v>
      </c>
      <c r="D129" s="35">
        <f t="shared" ca="1" si="40"/>
        <v>0</v>
      </c>
      <c r="E129" s="35">
        <f t="shared" ca="1" si="45"/>
        <v>1</v>
      </c>
      <c r="F129" s="35">
        <f t="shared" ca="1" si="46"/>
        <v>9</v>
      </c>
      <c r="G129" s="35">
        <f t="shared" ca="1" si="47"/>
        <v>0</v>
      </c>
      <c r="H129" s="35">
        <f t="shared" ca="1" si="48"/>
        <v>0</v>
      </c>
      <c r="I129" s="35">
        <f t="shared" ca="1" si="38"/>
        <v>0</v>
      </c>
      <c r="J129" s="35">
        <f t="shared" ca="1" si="41"/>
        <v>0</v>
      </c>
      <c r="K129" s="35">
        <f t="shared" ca="1" si="42"/>
        <v>0</v>
      </c>
      <c r="L129" s="36" t="str">
        <f t="shared" ca="1" si="43"/>
        <v/>
      </c>
      <c r="M129" s="37" t="s">
        <v>49</v>
      </c>
      <c r="N129" s="38" t="s">
        <v>49</v>
      </c>
      <c r="O129" s="71" t="s">
        <v>290</v>
      </c>
      <c r="P129" s="40"/>
      <c r="Q129" s="41"/>
      <c r="R129" s="42" t="s">
        <v>291</v>
      </c>
      <c r="S129" s="43" t="s">
        <v>66</v>
      </c>
      <c r="T129" s="44">
        <v>45.35</v>
      </c>
      <c r="U129" s="45"/>
      <c r="V129" s="45"/>
      <c r="W129" s="73"/>
      <c r="X129" s="8"/>
      <c r="Y129" s="8"/>
    </row>
    <row r="130" spans="1:25" s="48" customFormat="1" ht="45" x14ac:dyDescent="0.2">
      <c r="A130" s="34" t="str">
        <f t="shared" si="52"/>
        <v>S</v>
      </c>
      <c r="B130" s="35">
        <f t="shared" ca="1" si="39"/>
        <v>2</v>
      </c>
      <c r="C130" s="35" t="str">
        <f t="shared" ca="1" si="44"/>
        <v>S</v>
      </c>
      <c r="D130" s="35">
        <f t="shared" ca="1" si="40"/>
        <v>0</v>
      </c>
      <c r="E130" s="35">
        <f t="shared" ca="1" si="45"/>
        <v>1</v>
      </c>
      <c r="F130" s="35">
        <f t="shared" ca="1" si="46"/>
        <v>9</v>
      </c>
      <c r="G130" s="35">
        <f t="shared" ca="1" si="47"/>
        <v>0</v>
      </c>
      <c r="H130" s="35">
        <f t="shared" ca="1" si="48"/>
        <v>0</v>
      </c>
      <c r="I130" s="35">
        <f t="shared" ca="1" si="38"/>
        <v>0</v>
      </c>
      <c r="J130" s="35">
        <f t="shared" ca="1" si="41"/>
        <v>0</v>
      </c>
      <c r="K130" s="35">
        <f t="shared" ca="1" si="42"/>
        <v>0</v>
      </c>
      <c r="L130" s="36" t="str">
        <f t="shared" ca="1" si="43"/>
        <v/>
      </c>
      <c r="M130" s="37" t="s">
        <v>49</v>
      </c>
      <c r="N130" s="38" t="s">
        <v>49</v>
      </c>
      <c r="O130" s="71" t="s">
        <v>292</v>
      </c>
      <c r="P130" s="40"/>
      <c r="Q130" s="41"/>
      <c r="R130" s="42" t="s">
        <v>293</v>
      </c>
      <c r="S130" s="43" t="s">
        <v>66</v>
      </c>
      <c r="T130" s="44">
        <v>12.3</v>
      </c>
      <c r="U130" s="45"/>
      <c r="V130" s="45"/>
      <c r="W130" s="73"/>
      <c r="X130" s="47"/>
      <c r="Y130" s="47"/>
    </row>
    <row r="131" spans="1:25" s="10" customFormat="1" ht="20.100000000000001" customHeight="1" x14ac:dyDescent="0.2">
      <c r="A131" s="34">
        <f t="shared" si="52"/>
        <v>2</v>
      </c>
      <c r="B131" s="35">
        <f t="shared" ca="1" si="39"/>
        <v>2</v>
      </c>
      <c r="C131" s="35">
        <f t="shared" ca="1" si="44"/>
        <v>2</v>
      </c>
      <c r="D131" s="35">
        <f t="shared" ca="1" si="40"/>
        <v>2</v>
      </c>
      <c r="E131" s="35">
        <f t="shared" ca="1" si="45"/>
        <v>1</v>
      </c>
      <c r="F131" s="35">
        <f t="shared" ca="1" si="46"/>
        <v>10</v>
      </c>
      <c r="G131" s="35">
        <f t="shared" ca="1" si="47"/>
        <v>0</v>
      </c>
      <c r="H131" s="35">
        <f t="shared" ca="1" si="48"/>
        <v>0</v>
      </c>
      <c r="I131" s="35">
        <f t="shared" ca="1" si="38"/>
        <v>0</v>
      </c>
      <c r="J131" s="35">
        <f t="shared" ca="1" si="41"/>
        <v>54</v>
      </c>
      <c r="K131" s="35">
        <f t="shared" ca="1" si="42"/>
        <v>2</v>
      </c>
      <c r="L131" s="36" t="str">
        <f t="shared" ca="1" si="43"/>
        <v/>
      </c>
      <c r="M131" s="37" t="s">
        <v>58</v>
      </c>
      <c r="N131" s="38" t="s">
        <v>58</v>
      </c>
      <c r="O131" s="71" t="s">
        <v>294</v>
      </c>
      <c r="P131" s="40"/>
      <c r="Q131" s="41"/>
      <c r="R131" s="72" t="s">
        <v>295</v>
      </c>
      <c r="S131" s="43" t="s">
        <v>57</v>
      </c>
      <c r="T131" s="44"/>
      <c r="U131" s="45"/>
      <c r="V131" s="45"/>
      <c r="W131" s="73"/>
      <c r="X131" s="8"/>
      <c r="Y131" s="8"/>
    </row>
    <row r="132" spans="1:25" s="10" customFormat="1" ht="45" x14ac:dyDescent="0.2">
      <c r="A132" s="34" t="str">
        <f t="shared" si="52"/>
        <v>S</v>
      </c>
      <c r="B132" s="35">
        <f t="shared" ca="1" si="39"/>
        <v>2</v>
      </c>
      <c r="C132" s="35" t="str">
        <f t="shared" ca="1" si="44"/>
        <v>S</v>
      </c>
      <c r="D132" s="35">
        <f t="shared" ca="1" si="40"/>
        <v>0</v>
      </c>
      <c r="E132" s="35">
        <f t="shared" ca="1" si="45"/>
        <v>1</v>
      </c>
      <c r="F132" s="35">
        <f t="shared" ca="1" si="46"/>
        <v>10</v>
      </c>
      <c r="G132" s="35">
        <f t="shared" ca="1" si="47"/>
        <v>0</v>
      </c>
      <c r="H132" s="35">
        <f t="shared" ca="1" si="48"/>
        <v>0</v>
      </c>
      <c r="I132" s="35">
        <f t="shared" ca="1" si="38"/>
        <v>0</v>
      </c>
      <c r="J132" s="35">
        <f t="shared" ca="1" si="41"/>
        <v>0</v>
      </c>
      <c r="K132" s="35">
        <f t="shared" ca="1" si="42"/>
        <v>0</v>
      </c>
      <c r="L132" s="36" t="str">
        <f t="shared" ca="1" si="43"/>
        <v/>
      </c>
      <c r="M132" s="37" t="s">
        <v>49</v>
      </c>
      <c r="N132" s="38" t="s">
        <v>49</v>
      </c>
      <c r="O132" s="71" t="s">
        <v>296</v>
      </c>
      <c r="P132" s="40"/>
      <c r="Q132" s="41"/>
      <c r="R132" s="42" t="s">
        <v>297</v>
      </c>
      <c r="S132" s="43" t="s">
        <v>66</v>
      </c>
      <c r="T132" s="44">
        <v>362</v>
      </c>
      <c r="U132" s="45"/>
      <c r="V132" s="45"/>
      <c r="W132" s="73"/>
      <c r="X132" s="8"/>
      <c r="Y132" s="8"/>
    </row>
    <row r="133" spans="1:25" s="10" customFormat="1" ht="20.100000000000001" customHeight="1" x14ac:dyDescent="0.2">
      <c r="A133" s="34">
        <f t="shared" si="52"/>
        <v>2</v>
      </c>
      <c r="B133" s="35">
        <f t="shared" ca="1" si="39"/>
        <v>2</v>
      </c>
      <c r="C133" s="35">
        <f t="shared" ca="1" si="44"/>
        <v>2</v>
      </c>
      <c r="D133" s="35">
        <f t="shared" ca="1" si="40"/>
        <v>8</v>
      </c>
      <c r="E133" s="35">
        <f t="shared" ca="1" si="45"/>
        <v>1</v>
      </c>
      <c r="F133" s="35">
        <f t="shared" ca="1" si="46"/>
        <v>11</v>
      </c>
      <c r="G133" s="35">
        <f t="shared" ca="1" si="47"/>
        <v>0</v>
      </c>
      <c r="H133" s="35">
        <f t="shared" ca="1" si="48"/>
        <v>0</v>
      </c>
      <c r="I133" s="35">
        <f t="shared" ca="1" si="38"/>
        <v>0</v>
      </c>
      <c r="J133" s="35">
        <f t="shared" ca="1" si="41"/>
        <v>52</v>
      </c>
      <c r="K133" s="35">
        <f t="shared" ca="1" si="42"/>
        <v>8</v>
      </c>
      <c r="L133" s="36" t="str">
        <f t="shared" ca="1" si="43"/>
        <v/>
      </c>
      <c r="M133" s="37" t="s">
        <v>58</v>
      </c>
      <c r="N133" s="38" t="s">
        <v>58</v>
      </c>
      <c r="O133" s="71" t="s">
        <v>298</v>
      </c>
      <c r="P133" s="40"/>
      <c r="Q133" s="41"/>
      <c r="R133" s="72" t="s">
        <v>299</v>
      </c>
      <c r="S133" s="43" t="s">
        <v>57</v>
      </c>
      <c r="T133" s="44"/>
      <c r="U133" s="45"/>
      <c r="V133" s="45"/>
      <c r="W133" s="73"/>
      <c r="X133" s="8"/>
      <c r="Y133" s="8"/>
    </row>
    <row r="134" spans="1:25" s="48" customFormat="1" ht="22.5" x14ac:dyDescent="0.2">
      <c r="A134" s="34" t="str">
        <f t="shared" si="52"/>
        <v>S</v>
      </c>
      <c r="B134" s="35">
        <f t="shared" ca="1" si="39"/>
        <v>2</v>
      </c>
      <c r="C134" s="35" t="str">
        <f t="shared" ca="1" si="44"/>
        <v>S</v>
      </c>
      <c r="D134" s="35">
        <f t="shared" ca="1" si="40"/>
        <v>0</v>
      </c>
      <c r="E134" s="35">
        <f t="shared" ca="1" si="45"/>
        <v>1</v>
      </c>
      <c r="F134" s="35">
        <f t="shared" ca="1" si="46"/>
        <v>11</v>
      </c>
      <c r="G134" s="35">
        <f t="shared" ca="1" si="47"/>
        <v>0</v>
      </c>
      <c r="H134" s="35">
        <f t="shared" ca="1" si="48"/>
        <v>0</v>
      </c>
      <c r="I134" s="35">
        <f t="shared" ca="1" si="38"/>
        <v>0</v>
      </c>
      <c r="J134" s="35">
        <f t="shared" ca="1" si="41"/>
        <v>0</v>
      </c>
      <c r="K134" s="35">
        <f t="shared" ca="1" si="42"/>
        <v>0</v>
      </c>
      <c r="L134" s="36" t="str">
        <f t="shared" ca="1" si="43"/>
        <v/>
      </c>
      <c r="M134" s="37" t="s">
        <v>49</v>
      </c>
      <c r="N134" s="38" t="s">
        <v>49</v>
      </c>
      <c r="O134" s="71" t="s">
        <v>300</v>
      </c>
      <c r="P134" s="40"/>
      <c r="Q134" s="41"/>
      <c r="R134" s="42" t="s">
        <v>301</v>
      </c>
      <c r="S134" s="43" t="s">
        <v>66</v>
      </c>
      <c r="T134" s="44">
        <v>140</v>
      </c>
      <c r="U134" s="45"/>
      <c r="V134" s="45"/>
      <c r="W134" s="73"/>
      <c r="X134" s="47"/>
      <c r="Y134" s="47"/>
    </row>
    <row r="135" spans="1:25" s="48" customFormat="1" ht="33.75" x14ac:dyDescent="0.2">
      <c r="A135" s="34" t="str">
        <f t="shared" si="52"/>
        <v>S</v>
      </c>
      <c r="B135" s="35">
        <f t="shared" ca="1" si="39"/>
        <v>2</v>
      </c>
      <c r="C135" s="35" t="str">
        <f t="shared" ca="1" si="44"/>
        <v>S</v>
      </c>
      <c r="D135" s="35">
        <f t="shared" ca="1" si="40"/>
        <v>0</v>
      </c>
      <c r="E135" s="35">
        <f t="shared" ca="1" si="45"/>
        <v>1</v>
      </c>
      <c r="F135" s="35">
        <f t="shared" ca="1" si="46"/>
        <v>11</v>
      </c>
      <c r="G135" s="35">
        <f t="shared" ca="1" si="47"/>
        <v>0</v>
      </c>
      <c r="H135" s="35">
        <f t="shared" ca="1" si="48"/>
        <v>0</v>
      </c>
      <c r="I135" s="35">
        <f t="shared" ca="1" si="38"/>
        <v>0</v>
      </c>
      <c r="J135" s="35">
        <f t="shared" ca="1" si="41"/>
        <v>0</v>
      </c>
      <c r="K135" s="35">
        <f t="shared" ca="1" si="42"/>
        <v>0</v>
      </c>
      <c r="L135" s="36" t="str">
        <f t="shared" ca="1" si="43"/>
        <v/>
      </c>
      <c r="M135" s="37" t="s">
        <v>49</v>
      </c>
      <c r="N135" s="38" t="s">
        <v>49</v>
      </c>
      <c r="O135" s="71" t="s">
        <v>302</v>
      </c>
      <c r="P135" s="40"/>
      <c r="Q135" s="41"/>
      <c r="R135" s="42" t="s">
        <v>303</v>
      </c>
      <c r="S135" s="43" t="s">
        <v>80</v>
      </c>
      <c r="T135" s="44">
        <v>5</v>
      </c>
      <c r="U135" s="45"/>
      <c r="V135" s="45"/>
      <c r="W135" s="73"/>
      <c r="X135" s="47"/>
      <c r="Y135" s="47"/>
    </row>
    <row r="136" spans="1:25" s="10" customFormat="1" x14ac:dyDescent="0.2">
      <c r="A136" s="34" t="str">
        <f t="shared" si="52"/>
        <v>S</v>
      </c>
      <c r="B136" s="35">
        <f t="shared" ca="1" si="39"/>
        <v>2</v>
      </c>
      <c r="C136" s="35" t="str">
        <f t="shared" ca="1" si="44"/>
        <v>S</v>
      </c>
      <c r="D136" s="35">
        <f t="shared" ca="1" si="40"/>
        <v>0</v>
      </c>
      <c r="E136" s="35">
        <f t="shared" ca="1" si="45"/>
        <v>1</v>
      </c>
      <c r="F136" s="35">
        <f t="shared" ca="1" si="46"/>
        <v>11</v>
      </c>
      <c r="G136" s="35">
        <f t="shared" ca="1" si="47"/>
        <v>0</v>
      </c>
      <c r="H136" s="35">
        <f t="shared" ca="1" si="48"/>
        <v>0</v>
      </c>
      <c r="I136" s="35">
        <f t="shared" ca="1" si="38"/>
        <v>0</v>
      </c>
      <c r="J136" s="35">
        <f t="shared" ca="1" si="41"/>
        <v>0</v>
      </c>
      <c r="K136" s="35">
        <f t="shared" ca="1" si="42"/>
        <v>0</v>
      </c>
      <c r="L136" s="36" t="str">
        <f t="shared" ca="1" si="43"/>
        <v/>
      </c>
      <c r="M136" s="37" t="s">
        <v>49</v>
      </c>
      <c r="N136" s="38" t="s">
        <v>49</v>
      </c>
      <c r="O136" s="71" t="s">
        <v>304</v>
      </c>
      <c r="P136" s="40"/>
      <c r="Q136" s="41"/>
      <c r="R136" s="42" t="s">
        <v>305</v>
      </c>
      <c r="S136" s="43" t="s">
        <v>67</v>
      </c>
      <c r="T136" s="44">
        <v>200</v>
      </c>
      <c r="U136" s="45"/>
      <c r="V136" s="45"/>
      <c r="W136" s="73"/>
      <c r="X136" s="8"/>
      <c r="Y136" s="8"/>
    </row>
    <row r="137" spans="1:25" s="10" customFormat="1" ht="45" x14ac:dyDescent="0.2">
      <c r="A137" s="34" t="str">
        <f t="shared" si="52"/>
        <v>S</v>
      </c>
      <c r="B137" s="35">
        <f t="shared" ca="1" si="39"/>
        <v>2</v>
      </c>
      <c r="C137" s="35" t="str">
        <f t="shared" ca="1" si="44"/>
        <v>S</v>
      </c>
      <c r="D137" s="35">
        <f t="shared" ca="1" si="40"/>
        <v>0</v>
      </c>
      <c r="E137" s="35">
        <f t="shared" ca="1" si="45"/>
        <v>1</v>
      </c>
      <c r="F137" s="35">
        <f t="shared" ca="1" si="46"/>
        <v>11</v>
      </c>
      <c r="G137" s="35">
        <f t="shared" ca="1" si="47"/>
        <v>0</v>
      </c>
      <c r="H137" s="35">
        <f t="shared" ca="1" si="48"/>
        <v>0</v>
      </c>
      <c r="I137" s="35">
        <f t="shared" ca="1" si="38"/>
        <v>0</v>
      </c>
      <c r="J137" s="35">
        <f t="shared" ca="1" si="41"/>
        <v>0</v>
      </c>
      <c r="K137" s="35">
        <f t="shared" ca="1" si="42"/>
        <v>0</v>
      </c>
      <c r="L137" s="36" t="str">
        <f t="shared" ca="1" si="43"/>
        <v/>
      </c>
      <c r="M137" s="37" t="s">
        <v>49</v>
      </c>
      <c r="N137" s="38" t="s">
        <v>49</v>
      </c>
      <c r="O137" s="71" t="s">
        <v>306</v>
      </c>
      <c r="P137" s="40"/>
      <c r="Q137" s="41"/>
      <c r="R137" s="42" t="s">
        <v>307</v>
      </c>
      <c r="S137" s="43" t="s">
        <v>66</v>
      </c>
      <c r="T137" s="44">
        <v>412.32</v>
      </c>
      <c r="U137" s="45"/>
      <c r="V137" s="45"/>
      <c r="W137" s="73"/>
      <c r="X137" s="8"/>
      <c r="Y137" s="8"/>
    </row>
    <row r="138" spans="1:25" s="10" customFormat="1" ht="22.5" x14ac:dyDescent="0.2">
      <c r="A138" s="34" t="str">
        <f t="shared" si="52"/>
        <v>S</v>
      </c>
      <c r="B138" s="35">
        <f t="shared" ca="1" si="39"/>
        <v>2</v>
      </c>
      <c r="C138" s="35" t="str">
        <f t="shared" ca="1" si="44"/>
        <v>S</v>
      </c>
      <c r="D138" s="35">
        <f t="shared" ca="1" si="40"/>
        <v>0</v>
      </c>
      <c r="E138" s="35">
        <f t="shared" ca="1" si="45"/>
        <v>1</v>
      </c>
      <c r="F138" s="35">
        <f t="shared" ca="1" si="46"/>
        <v>11</v>
      </c>
      <c r="G138" s="35">
        <f t="shared" ca="1" si="47"/>
        <v>0</v>
      </c>
      <c r="H138" s="35">
        <f t="shared" ca="1" si="48"/>
        <v>0</v>
      </c>
      <c r="I138" s="35">
        <f t="shared" ca="1" si="38"/>
        <v>0</v>
      </c>
      <c r="J138" s="35">
        <f t="shared" ca="1" si="41"/>
        <v>0</v>
      </c>
      <c r="K138" s="35">
        <f t="shared" ca="1" si="42"/>
        <v>0</v>
      </c>
      <c r="L138" s="36" t="str">
        <f t="shared" ca="1" si="43"/>
        <v/>
      </c>
      <c r="M138" s="37" t="s">
        <v>49</v>
      </c>
      <c r="N138" s="38" t="s">
        <v>49</v>
      </c>
      <c r="O138" s="71" t="s">
        <v>308</v>
      </c>
      <c r="P138" s="40"/>
      <c r="Q138" s="41"/>
      <c r="R138" s="42" t="s">
        <v>309</v>
      </c>
      <c r="S138" s="43" t="s">
        <v>80</v>
      </c>
      <c r="T138" s="44">
        <v>32</v>
      </c>
      <c r="U138" s="45"/>
      <c r="V138" s="45"/>
      <c r="W138" s="73"/>
      <c r="X138" s="8"/>
      <c r="Y138" s="8"/>
    </row>
    <row r="139" spans="1:25" s="10" customFormat="1" ht="33.75" x14ac:dyDescent="0.2">
      <c r="A139" s="34" t="str">
        <f t="shared" si="52"/>
        <v>S</v>
      </c>
      <c r="B139" s="35">
        <f t="shared" ca="1" si="39"/>
        <v>2</v>
      </c>
      <c r="C139" s="35" t="str">
        <f t="shared" ca="1" si="44"/>
        <v>S</v>
      </c>
      <c r="D139" s="35">
        <f t="shared" ca="1" si="40"/>
        <v>0</v>
      </c>
      <c r="E139" s="35">
        <f t="shared" ca="1" si="45"/>
        <v>1</v>
      </c>
      <c r="F139" s="35">
        <f t="shared" ca="1" si="46"/>
        <v>11</v>
      </c>
      <c r="G139" s="35">
        <f t="shared" ca="1" si="47"/>
        <v>0</v>
      </c>
      <c r="H139" s="35">
        <f t="shared" ca="1" si="48"/>
        <v>0</v>
      </c>
      <c r="I139" s="35">
        <f t="shared" ca="1" si="38"/>
        <v>0</v>
      </c>
      <c r="J139" s="35">
        <f t="shared" ca="1" si="41"/>
        <v>0</v>
      </c>
      <c r="K139" s="35">
        <f t="shared" ca="1" si="42"/>
        <v>0</v>
      </c>
      <c r="L139" s="36" t="str">
        <f t="shared" ca="1" si="43"/>
        <v/>
      </c>
      <c r="M139" s="37" t="s">
        <v>49</v>
      </c>
      <c r="N139" s="38" t="s">
        <v>49</v>
      </c>
      <c r="O139" s="71" t="s">
        <v>310</v>
      </c>
      <c r="P139" s="40"/>
      <c r="Q139" s="41"/>
      <c r="R139" s="42" t="s">
        <v>311</v>
      </c>
      <c r="S139" s="43" t="s">
        <v>80</v>
      </c>
      <c r="T139" s="44">
        <v>45</v>
      </c>
      <c r="U139" s="45"/>
      <c r="V139" s="45"/>
      <c r="W139" s="73"/>
      <c r="X139" s="8"/>
      <c r="Y139" s="8"/>
    </row>
    <row r="140" spans="1:25" s="10" customFormat="1" ht="22.5" x14ac:dyDescent="0.2">
      <c r="A140" s="34" t="str">
        <f t="shared" si="52"/>
        <v>S</v>
      </c>
      <c r="B140" s="35">
        <f t="shared" ca="1" si="39"/>
        <v>2</v>
      </c>
      <c r="C140" s="35" t="str">
        <f t="shared" ca="1" si="44"/>
        <v>S</v>
      </c>
      <c r="D140" s="35">
        <f t="shared" ca="1" si="40"/>
        <v>0</v>
      </c>
      <c r="E140" s="35">
        <f t="shared" ca="1" si="45"/>
        <v>1</v>
      </c>
      <c r="F140" s="35">
        <f t="shared" ca="1" si="46"/>
        <v>11</v>
      </c>
      <c r="G140" s="35">
        <f t="shared" ca="1" si="47"/>
        <v>0</v>
      </c>
      <c r="H140" s="35">
        <f t="shared" ca="1" si="48"/>
        <v>0</v>
      </c>
      <c r="I140" s="35">
        <f t="shared" ca="1" si="38"/>
        <v>0</v>
      </c>
      <c r="J140" s="35">
        <f t="shared" ca="1" si="41"/>
        <v>0</v>
      </c>
      <c r="K140" s="35">
        <f t="shared" ca="1" si="42"/>
        <v>0</v>
      </c>
      <c r="L140" s="36" t="str">
        <f t="shared" ca="1" si="43"/>
        <v/>
      </c>
      <c r="M140" s="37" t="s">
        <v>49</v>
      </c>
      <c r="N140" s="38" t="s">
        <v>49</v>
      </c>
      <c r="O140" s="71" t="s">
        <v>312</v>
      </c>
      <c r="P140" s="40"/>
      <c r="Q140" s="41"/>
      <c r="R140" s="42" t="s">
        <v>313</v>
      </c>
      <c r="S140" s="43" t="s">
        <v>80</v>
      </c>
      <c r="T140" s="44">
        <v>37</v>
      </c>
      <c r="U140" s="45"/>
      <c r="V140" s="45"/>
      <c r="W140" s="73"/>
      <c r="X140" s="8"/>
      <c r="Y140" s="8"/>
    </row>
    <row r="141" spans="1:25" s="10" customFormat="1" ht="20.100000000000001" customHeight="1" x14ac:dyDescent="0.2">
      <c r="A141" s="34">
        <f t="shared" si="52"/>
        <v>2</v>
      </c>
      <c r="B141" s="35">
        <f t="shared" ca="1" si="39"/>
        <v>2</v>
      </c>
      <c r="C141" s="35">
        <f t="shared" ca="1" si="44"/>
        <v>2</v>
      </c>
      <c r="D141" s="35">
        <f t="shared" ca="1" si="40"/>
        <v>6</v>
      </c>
      <c r="E141" s="35">
        <f t="shared" ca="1" si="45"/>
        <v>1</v>
      </c>
      <c r="F141" s="35">
        <f t="shared" ca="1" si="46"/>
        <v>12</v>
      </c>
      <c r="G141" s="35">
        <f t="shared" ca="1" si="47"/>
        <v>0</v>
      </c>
      <c r="H141" s="35">
        <f t="shared" ca="1" si="48"/>
        <v>0</v>
      </c>
      <c r="I141" s="35">
        <f t="shared" ca="1" si="38"/>
        <v>0</v>
      </c>
      <c r="J141" s="35">
        <f t="shared" ca="1" si="41"/>
        <v>44</v>
      </c>
      <c r="K141" s="35">
        <f t="shared" ca="1" si="42"/>
        <v>6</v>
      </c>
      <c r="L141" s="36" t="str">
        <f t="shared" ca="1" si="43"/>
        <v/>
      </c>
      <c r="M141" s="37" t="s">
        <v>58</v>
      </c>
      <c r="N141" s="38" t="s">
        <v>58</v>
      </c>
      <c r="O141" s="71" t="s">
        <v>314</v>
      </c>
      <c r="P141" s="40"/>
      <c r="Q141" s="41"/>
      <c r="R141" s="72" t="s">
        <v>315</v>
      </c>
      <c r="S141" s="43" t="s">
        <v>57</v>
      </c>
      <c r="T141" s="44"/>
      <c r="U141" s="45"/>
      <c r="V141" s="45"/>
      <c r="W141" s="73"/>
      <c r="X141" s="8"/>
      <c r="Y141" s="8"/>
    </row>
    <row r="142" spans="1:25" s="48" customFormat="1" x14ac:dyDescent="0.2">
      <c r="A142" s="34" t="str">
        <f t="shared" si="52"/>
        <v>S</v>
      </c>
      <c r="B142" s="35">
        <f t="shared" ca="1" si="39"/>
        <v>2</v>
      </c>
      <c r="C142" s="35" t="str">
        <f t="shared" ca="1" si="44"/>
        <v>S</v>
      </c>
      <c r="D142" s="35">
        <f t="shared" ca="1" si="40"/>
        <v>0</v>
      </c>
      <c r="E142" s="35">
        <f t="shared" ca="1" si="45"/>
        <v>1</v>
      </c>
      <c r="F142" s="35">
        <f t="shared" ca="1" si="46"/>
        <v>12</v>
      </c>
      <c r="G142" s="35">
        <f t="shared" ca="1" si="47"/>
        <v>0</v>
      </c>
      <c r="H142" s="35">
        <f t="shared" ca="1" si="48"/>
        <v>0</v>
      </c>
      <c r="I142" s="35">
        <f t="shared" ca="1" si="38"/>
        <v>0</v>
      </c>
      <c r="J142" s="35">
        <f t="shared" ca="1" si="41"/>
        <v>0</v>
      </c>
      <c r="K142" s="35">
        <f t="shared" ca="1" si="42"/>
        <v>0</v>
      </c>
      <c r="L142" s="36" t="str">
        <f t="shared" ca="1" si="43"/>
        <v/>
      </c>
      <c r="M142" s="37" t="s">
        <v>49</v>
      </c>
      <c r="N142" s="38" t="s">
        <v>49</v>
      </c>
      <c r="O142" s="39" t="s">
        <v>316</v>
      </c>
      <c r="P142" s="40"/>
      <c r="Q142" s="41"/>
      <c r="R142" s="42" t="s">
        <v>317</v>
      </c>
      <c r="S142" s="43" t="s">
        <v>80</v>
      </c>
      <c r="T142" s="44">
        <v>33.840000000000003</v>
      </c>
      <c r="U142" s="45"/>
      <c r="V142" s="45"/>
      <c r="W142" s="46"/>
      <c r="X142" s="47"/>
      <c r="Y142" s="47"/>
    </row>
    <row r="143" spans="1:25" s="48" customFormat="1" x14ac:dyDescent="0.2">
      <c r="A143" s="34" t="str">
        <f t="shared" si="52"/>
        <v>S</v>
      </c>
      <c r="B143" s="35">
        <f t="shared" ca="1" si="39"/>
        <v>2</v>
      </c>
      <c r="C143" s="35" t="str">
        <f t="shared" ca="1" si="44"/>
        <v>S</v>
      </c>
      <c r="D143" s="35">
        <f t="shared" ca="1" si="40"/>
        <v>0</v>
      </c>
      <c r="E143" s="35">
        <f t="shared" ca="1" si="45"/>
        <v>1</v>
      </c>
      <c r="F143" s="35">
        <f t="shared" ca="1" si="46"/>
        <v>12</v>
      </c>
      <c r="G143" s="35">
        <f t="shared" ca="1" si="47"/>
        <v>0</v>
      </c>
      <c r="H143" s="35">
        <f t="shared" ca="1" si="48"/>
        <v>0</v>
      </c>
      <c r="I143" s="35">
        <f t="shared" ca="1" si="38"/>
        <v>0</v>
      </c>
      <c r="J143" s="35">
        <f t="shared" ca="1" si="41"/>
        <v>0</v>
      </c>
      <c r="K143" s="35">
        <f t="shared" ca="1" si="42"/>
        <v>0</v>
      </c>
      <c r="L143" s="36" t="str">
        <f t="shared" ca="1" si="43"/>
        <v/>
      </c>
      <c r="M143" s="37" t="s">
        <v>49</v>
      </c>
      <c r="N143" s="38" t="s">
        <v>49</v>
      </c>
      <c r="O143" s="39" t="s">
        <v>318</v>
      </c>
      <c r="P143" s="40"/>
      <c r="Q143" s="41"/>
      <c r="R143" s="42" t="s">
        <v>319</v>
      </c>
      <c r="S143" s="43" t="s">
        <v>80</v>
      </c>
      <c r="T143" s="44">
        <v>12.8</v>
      </c>
      <c r="U143" s="45"/>
      <c r="V143" s="45"/>
      <c r="W143" s="46"/>
      <c r="X143" s="47"/>
      <c r="Y143" s="47"/>
    </row>
    <row r="144" spans="1:25" s="48" customFormat="1" ht="22.5" x14ac:dyDescent="0.2">
      <c r="A144" s="34" t="str">
        <f t="shared" si="52"/>
        <v>S</v>
      </c>
      <c r="B144" s="35">
        <f t="shared" ca="1" si="39"/>
        <v>2</v>
      </c>
      <c r="C144" s="35" t="str">
        <f t="shared" ca="1" si="44"/>
        <v>S</v>
      </c>
      <c r="D144" s="35">
        <f t="shared" ca="1" si="40"/>
        <v>0</v>
      </c>
      <c r="E144" s="35">
        <f t="shared" ca="1" si="45"/>
        <v>1</v>
      </c>
      <c r="F144" s="35">
        <f t="shared" ca="1" si="46"/>
        <v>12</v>
      </c>
      <c r="G144" s="35">
        <f t="shared" ca="1" si="47"/>
        <v>0</v>
      </c>
      <c r="H144" s="35">
        <f t="shared" ca="1" si="48"/>
        <v>0</v>
      </c>
      <c r="I144" s="35">
        <f t="shared" ca="1" si="38"/>
        <v>0</v>
      </c>
      <c r="J144" s="35">
        <f t="shared" ca="1" si="41"/>
        <v>0</v>
      </c>
      <c r="K144" s="35">
        <f t="shared" ca="1" si="42"/>
        <v>0</v>
      </c>
      <c r="L144" s="36" t="str">
        <f t="shared" ca="1" si="43"/>
        <v/>
      </c>
      <c r="M144" s="37" t="s">
        <v>49</v>
      </c>
      <c r="N144" s="38" t="s">
        <v>49</v>
      </c>
      <c r="O144" s="39" t="s">
        <v>320</v>
      </c>
      <c r="P144" s="40"/>
      <c r="Q144" s="41"/>
      <c r="R144" s="42" t="s">
        <v>321</v>
      </c>
      <c r="S144" s="43" t="s">
        <v>66</v>
      </c>
      <c r="T144" s="44">
        <v>1.89</v>
      </c>
      <c r="U144" s="45"/>
      <c r="V144" s="45"/>
      <c r="W144" s="46"/>
      <c r="X144" s="47"/>
      <c r="Y144" s="47"/>
    </row>
    <row r="145" spans="1:25" s="48" customFormat="1" x14ac:dyDescent="0.2">
      <c r="A145" s="34" t="str">
        <f t="shared" si="52"/>
        <v>S</v>
      </c>
      <c r="B145" s="35">
        <f t="shared" ca="1" si="39"/>
        <v>2</v>
      </c>
      <c r="C145" s="35" t="str">
        <f t="shared" ca="1" si="44"/>
        <v>S</v>
      </c>
      <c r="D145" s="35">
        <f t="shared" ca="1" si="40"/>
        <v>0</v>
      </c>
      <c r="E145" s="35">
        <f t="shared" ca="1" si="45"/>
        <v>1</v>
      </c>
      <c r="F145" s="35">
        <f t="shared" ca="1" si="46"/>
        <v>12</v>
      </c>
      <c r="G145" s="35">
        <f t="shared" ca="1" si="47"/>
        <v>0</v>
      </c>
      <c r="H145" s="35">
        <f t="shared" ca="1" si="48"/>
        <v>0</v>
      </c>
      <c r="I145" s="35">
        <f t="shared" ca="1" si="38"/>
        <v>0</v>
      </c>
      <c r="J145" s="35">
        <f t="shared" ca="1" si="41"/>
        <v>0</v>
      </c>
      <c r="K145" s="35">
        <f t="shared" ca="1" si="42"/>
        <v>0</v>
      </c>
      <c r="L145" s="36" t="str">
        <f t="shared" ca="1" si="43"/>
        <v/>
      </c>
      <c r="M145" s="37" t="s">
        <v>49</v>
      </c>
      <c r="N145" s="38" t="s">
        <v>49</v>
      </c>
      <c r="O145" s="39" t="s">
        <v>322</v>
      </c>
      <c r="P145" s="40"/>
      <c r="Q145" s="41"/>
      <c r="R145" s="42" t="s">
        <v>323</v>
      </c>
      <c r="S145" s="43" t="s">
        <v>67</v>
      </c>
      <c r="T145" s="44">
        <v>0.36</v>
      </c>
      <c r="U145" s="45"/>
      <c r="V145" s="45"/>
      <c r="W145" s="46"/>
      <c r="X145" s="47"/>
      <c r="Y145" s="47"/>
    </row>
    <row r="146" spans="1:25" s="10" customFormat="1" ht="22.5" x14ac:dyDescent="0.2">
      <c r="A146" s="34" t="str">
        <f t="shared" si="52"/>
        <v>S</v>
      </c>
      <c r="B146" s="35">
        <f t="shared" ca="1" si="39"/>
        <v>2</v>
      </c>
      <c r="C146" s="35" t="str">
        <f t="shared" ca="1" si="44"/>
        <v>S</v>
      </c>
      <c r="D146" s="35">
        <f t="shared" ca="1" si="40"/>
        <v>0</v>
      </c>
      <c r="E146" s="35">
        <f t="shared" ca="1" si="45"/>
        <v>1</v>
      </c>
      <c r="F146" s="35">
        <f t="shared" ca="1" si="46"/>
        <v>12</v>
      </c>
      <c r="G146" s="35">
        <f t="shared" ca="1" si="47"/>
        <v>0</v>
      </c>
      <c r="H146" s="35">
        <f t="shared" ca="1" si="48"/>
        <v>0</v>
      </c>
      <c r="I146" s="35">
        <f t="shared" ref="I146:I209" ca="1" si="53">IF(AND($C146&lt;=4,$C146&lt;&gt;0),0,IF(AND($C146="S",$W146&gt;0),OFFSET(I146,-1,0)+1,OFFSET(I146,-1,0)))</f>
        <v>0</v>
      </c>
      <c r="J146" s="35">
        <f t="shared" ca="1" si="41"/>
        <v>0</v>
      </c>
      <c r="K146" s="35">
        <f t="shared" ca="1" si="42"/>
        <v>0</v>
      </c>
      <c r="L146" s="36" t="str">
        <f t="shared" ca="1" si="43"/>
        <v/>
      </c>
      <c r="M146" s="37" t="s">
        <v>49</v>
      </c>
      <c r="N146" s="38" t="s">
        <v>49</v>
      </c>
      <c r="O146" s="71" t="s">
        <v>324</v>
      </c>
      <c r="P146" s="40"/>
      <c r="Q146" s="41"/>
      <c r="R146" s="42" t="s">
        <v>325</v>
      </c>
      <c r="S146" s="43" t="s">
        <v>67</v>
      </c>
      <c r="T146" s="44">
        <v>7.26</v>
      </c>
      <c r="U146" s="45"/>
      <c r="V146" s="45"/>
      <c r="W146" s="73"/>
      <c r="X146" s="8"/>
      <c r="Y146" s="8"/>
    </row>
    <row r="147" spans="1:25" s="10" customFormat="1" ht="20.100000000000001" customHeight="1" x14ac:dyDescent="0.2">
      <c r="A147" s="34">
        <f t="shared" si="52"/>
        <v>2</v>
      </c>
      <c r="B147" s="35">
        <f t="shared" ca="1" si="39"/>
        <v>2</v>
      </c>
      <c r="C147" s="35">
        <f t="shared" ca="1" si="44"/>
        <v>2</v>
      </c>
      <c r="D147" s="35">
        <f t="shared" ca="1" si="40"/>
        <v>2</v>
      </c>
      <c r="E147" s="35">
        <f t="shared" ca="1" si="45"/>
        <v>1</v>
      </c>
      <c r="F147" s="35">
        <f t="shared" ca="1" si="46"/>
        <v>13</v>
      </c>
      <c r="G147" s="35">
        <f t="shared" ca="1" si="47"/>
        <v>0</v>
      </c>
      <c r="H147" s="35">
        <f t="shared" ca="1" si="48"/>
        <v>0</v>
      </c>
      <c r="I147" s="35">
        <f t="shared" ca="1" si="53"/>
        <v>0</v>
      </c>
      <c r="J147" s="35">
        <f t="shared" ca="1" si="41"/>
        <v>38</v>
      </c>
      <c r="K147" s="35">
        <f t="shared" ca="1" si="42"/>
        <v>2</v>
      </c>
      <c r="L147" s="36" t="str">
        <f t="shared" ca="1" si="43"/>
        <v/>
      </c>
      <c r="M147" s="37" t="s">
        <v>58</v>
      </c>
      <c r="N147" s="38" t="s">
        <v>58</v>
      </c>
      <c r="O147" s="71" t="s">
        <v>326</v>
      </c>
      <c r="P147" s="40"/>
      <c r="Q147" s="41"/>
      <c r="R147" s="72" t="s">
        <v>327</v>
      </c>
      <c r="S147" s="43" t="s">
        <v>57</v>
      </c>
      <c r="T147" s="44"/>
      <c r="U147" s="45"/>
      <c r="V147" s="45"/>
      <c r="W147" s="73"/>
      <c r="X147" s="8"/>
      <c r="Y147" s="8"/>
    </row>
    <row r="148" spans="1:25" s="10" customFormat="1" x14ac:dyDescent="0.2">
      <c r="A148" s="34" t="str">
        <f t="shared" si="52"/>
        <v>S</v>
      </c>
      <c r="B148" s="35">
        <f t="shared" ref="B148:B211" ca="1" si="54">IF(OR(C148="s",C148=0),OFFSET(B148,-1,0),C148)</f>
        <v>2</v>
      </c>
      <c r="C148" s="35" t="str">
        <f t="shared" ca="1" si="44"/>
        <v>S</v>
      </c>
      <c r="D148" s="35">
        <f t="shared" ref="D148:D211" ca="1" si="55">IF(OR(C148="S",C148=0),0,IF(ISERROR(K148),J148,SMALL(J148:K148,1)))</f>
        <v>0</v>
      </c>
      <c r="E148" s="35">
        <f t="shared" ca="1" si="45"/>
        <v>1</v>
      </c>
      <c r="F148" s="35">
        <f t="shared" ca="1" si="46"/>
        <v>13</v>
      </c>
      <c r="G148" s="35">
        <f t="shared" ca="1" si="47"/>
        <v>0</v>
      </c>
      <c r="H148" s="35">
        <f t="shared" ca="1" si="48"/>
        <v>0</v>
      </c>
      <c r="I148" s="35">
        <f t="shared" ca="1" si="53"/>
        <v>0</v>
      </c>
      <c r="J148" s="35">
        <f t="shared" ref="J148:J211" ca="1" si="56">IF(OR($C148="S",$C148=0),0,MATCH(0,OFFSET($D148,1,$C148,ROW($C$347)-ROW($C148)),0))</f>
        <v>0</v>
      </c>
      <c r="K148" s="35">
        <f t="shared" ref="K148:K211" ca="1" si="57">IF(OR($C148="S",$C148=0),0,MATCH(OFFSET($D148,0,$C148)+1,OFFSET($D148,1,$C148,ROW($C$347)-ROW($C148)),0))</f>
        <v>0</v>
      </c>
      <c r="L148" s="36" t="str">
        <f t="shared" ref="L148:L211" ca="1" si="58">IF(OR(W148&gt;0,$C148=1),"F","")</f>
        <v/>
      </c>
      <c r="M148" s="37" t="s">
        <v>49</v>
      </c>
      <c r="N148" s="38" t="s">
        <v>49</v>
      </c>
      <c r="O148" s="71" t="s">
        <v>328</v>
      </c>
      <c r="P148" s="40"/>
      <c r="Q148" s="41"/>
      <c r="R148" s="42" t="s">
        <v>329</v>
      </c>
      <c r="S148" s="43" t="s">
        <v>66</v>
      </c>
      <c r="T148" s="44">
        <v>0.36</v>
      </c>
      <c r="U148" s="45"/>
      <c r="V148" s="45"/>
      <c r="W148" s="73"/>
      <c r="X148" s="8"/>
      <c r="Y148" s="8"/>
    </row>
    <row r="149" spans="1:25" s="10" customFormat="1" ht="20.100000000000001" customHeight="1" x14ac:dyDescent="0.2">
      <c r="A149" s="34">
        <f t="shared" si="52"/>
        <v>2</v>
      </c>
      <c r="B149" s="35">
        <f t="shared" ca="1" si="54"/>
        <v>2</v>
      </c>
      <c r="C149" s="35">
        <f t="shared" ref="C149:C212" ca="1" si="59">IF(OFFSET(C149,-1,0)="L",1,IF(OFFSET(C149,-1,0)=1,2,IF(OR(A149="s",A149=0),"S",IF(AND(OFFSET(C149,-1,0)=2,A149=4),3,IF(AND(OR(OFFSET(C149,-1,0)="s",OFFSET(C149,-1,0)=0),A149&lt;&gt;"s",A149&gt;OFFSET(B149,-1,0)),OFFSET(B149,-1,0),A149)))))</f>
        <v>2</v>
      </c>
      <c r="D149" s="35">
        <f t="shared" ca="1" si="55"/>
        <v>5</v>
      </c>
      <c r="E149" s="35">
        <f t="shared" ref="E149:E212" ca="1" si="60">IF($C149=1,OFFSET(E149,-1,0)+1,OFFSET(E149,-1,0))</f>
        <v>1</v>
      </c>
      <c r="F149" s="35">
        <f t="shared" ref="F149:F212" ca="1" si="61">IF($C149=1,0,IF($C149=2,OFFSET(F149,-1,0)+1,OFFSET(F149,-1,0)))</f>
        <v>14</v>
      </c>
      <c r="G149" s="35">
        <f t="shared" ref="G149:G212" ca="1" si="62">IF(AND($C149&lt;=2,$C149&lt;&gt;0),0,IF($C149=3,OFFSET(G149,-1,0)+1,OFFSET(G149,-1,0)))</f>
        <v>0</v>
      </c>
      <c r="H149" s="35">
        <f t="shared" ref="H149:H212" ca="1" si="63">IF(AND($C149&lt;=3,$C149&lt;&gt;0),0,IF($C149=4,OFFSET(H149,-1,0)+1,OFFSET(H149,-1,0)))</f>
        <v>0</v>
      </c>
      <c r="I149" s="35">
        <f t="shared" ca="1" si="53"/>
        <v>0</v>
      </c>
      <c r="J149" s="35">
        <f t="shared" ca="1" si="56"/>
        <v>36</v>
      </c>
      <c r="K149" s="35">
        <f t="shared" ca="1" si="57"/>
        <v>5</v>
      </c>
      <c r="L149" s="36" t="str">
        <f t="shared" ca="1" si="58"/>
        <v/>
      </c>
      <c r="M149" s="37" t="s">
        <v>58</v>
      </c>
      <c r="N149" s="38" t="s">
        <v>58</v>
      </c>
      <c r="O149" s="71" t="s">
        <v>330</v>
      </c>
      <c r="P149" s="40"/>
      <c r="Q149" s="41"/>
      <c r="R149" s="72" t="s">
        <v>331</v>
      </c>
      <c r="S149" s="43" t="s">
        <v>57</v>
      </c>
      <c r="T149" s="44"/>
      <c r="U149" s="45"/>
      <c r="V149" s="45"/>
      <c r="W149" s="73"/>
      <c r="X149" s="8"/>
      <c r="Y149" s="8"/>
    </row>
    <row r="150" spans="1:25" s="10" customFormat="1" ht="56.25" x14ac:dyDescent="0.2">
      <c r="A150" s="34" t="str">
        <f t="shared" si="52"/>
        <v>S</v>
      </c>
      <c r="B150" s="35">
        <f t="shared" ca="1" si="54"/>
        <v>2</v>
      </c>
      <c r="C150" s="35" t="str">
        <f t="shared" ca="1" si="59"/>
        <v>S</v>
      </c>
      <c r="D150" s="35">
        <f t="shared" ca="1" si="55"/>
        <v>0</v>
      </c>
      <c r="E150" s="35">
        <f t="shared" ca="1" si="60"/>
        <v>1</v>
      </c>
      <c r="F150" s="35">
        <f t="shared" ca="1" si="61"/>
        <v>14</v>
      </c>
      <c r="G150" s="35">
        <f t="shared" ca="1" si="62"/>
        <v>0</v>
      </c>
      <c r="H150" s="35">
        <f t="shared" ca="1" si="63"/>
        <v>0</v>
      </c>
      <c r="I150" s="35">
        <f t="shared" ca="1" si="53"/>
        <v>0</v>
      </c>
      <c r="J150" s="35">
        <f t="shared" ca="1" si="56"/>
        <v>0</v>
      </c>
      <c r="K150" s="35">
        <f t="shared" ca="1" si="57"/>
        <v>0</v>
      </c>
      <c r="L150" s="36" t="str">
        <f t="shared" ca="1" si="58"/>
        <v/>
      </c>
      <c r="M150" s="37" t="s">
        <v>49</v>
      </c>
      <c r="N150" s="38" t="s">
        <v>49</v>
      </c>
      <c r="O150" s="71" t="s">
        <v>332</v>
      </c>
      <c r="P150" s="40"/>
      <c r="Q150" s="41"/>
      <c r="R150" s="42" t="s">
        <v>333</v>
      </c>
      <c r="S150" s="43" t="s">
        <v>66</v>
      </c>
      <c r="T150" s="44">
        <v>11.4</v>
      </c>
      <c r="U150" s="45"/>
      <c r="V150" s="45"/>
      <c r="W150" s="73"/>
      <c r="X150" s="8"/>
      <c r="Y150" s="8"/>
    </row>
    <row r="151" spans="1:25" s="10" customFormat="1" ht="33.75" x14ac:dyDescent="0.2">
      <c r="A151" s="34" t="str">
        <f t="shared" ref="A151:A181" si="64">CHOOSE(1+LOG(1+2*(ORÇAMENTO.Nivel="Nível 1")+4*(ORÇAMENTO.Nivel="Nível 2")+8*(ORÇAMENTO.Nivel="Nível 3")+16*(ORÇAMENTO.Nivel="Nível 4")+32*(ORÇAMENTO.Nivel="Serviço"),2),0,1,2,3,4,"S")</f>
        <v>S</v>
      </c>
      <c r="B151" s="35">
        <f t="shared" ca="1" si="54"/>
        <v>2</v>
      </c>
      <c r="C151" s="35" t="str">
        <f t="shared" ca="1" si="59"/>
        <v>S</v>
      </c>
      <c r="D151" s="35">
        <f t="shared" ca="1" si="55"/>
        <v>0</v>
      </c>
      <c r="E151" s="35">
        <f t="shared" ca="1" si="60"/>
        <v>1</v>
      </c>
      <c r="F151" s="35">
        <f t="shared" ca="1" si="61"/>
        <v>14</v>
      </c>
      <c r="G151" s="35">
        <f t="shared" ca="1" si="62"/>
        <v>0</v>
      </c>
      <c r="H151" s="35">
        <f t="shared" ca="1" si="63"/>
        <v>0</v>
      </c>
      <c r="I151" s="35">
        <f t="shared" ca="1" si="53"/>
        <v>0</v>
      </c>
      <c r="J151" s="35">
        <f t="shared" ca="1" si="56"/>
        <v>0</v>
      </c>
      <c r="K151" s="35">
        <f t="shared" ca="1" si="57"/>
        <v>0</v>
      </c>
      <c r="L151" s="36" t="str">
        <f t="shared" ca="1" si="58"/>
        <v/>
      </c>
      <c r="M151" s="37" t="s">
        <v>49</v>
      </c>
      <c r="N151" s="38" t="s">
        <v>49</v>
      </c>
      <c r="O151" s="71" t="s">
        <v>334</v>
      </c>
      <c r="P151" s="40"/>
      <c r="Q151" s="41"/>
      <c r="R151" s="42" t="s">
        <v>335</v>
      </c>
      <c r="S151" s="43" t="s">
        <v>66</v>
      </c>
      <c r="T151" s="44">
        <v>115.3</v>
      </c>
      <c r="U151" s="45"/>
      <c r="V151" s="45"/>
      <c r="W151" s="73"/>
      <c r="X151" s="8"/>
      <c r="Y151" s="8"/>
    </row>
    <row r="152" spans="1:25" s="10" customFormat="1" ht="45" x14ac:dyDescent="0.2">
      <c r="A152" s="34" t="str">
        <f t="shared" si="64"/>
        <v>S</v>
      </c>
      <c r="B152" s="35">
        <f t="shared" ca="1" si="54"/>
        <v>2</v>
      </c>
      <c r="C152" s="35" t="str">
        <f t="shared" ca="1" si="59"/>
        <v>S</v>
      </c>
      <c r="D152" s="35">
        <f t="shared" ca="1" si="55"/>
        <v>0</v>
      </c>
      <c r="E152" s="35">
        <f t="shared" ca="1" si="60"/>
        <v>1</v>
      </c>
      <c r="F152" s="35">
        <f t="shared" ca="1" si="61"/>
        <v>14</v>
      </c>
      <c r="G152" s="35">
        <f t="shared" ca="1" si="62"/>
        <v>0</v>
      </c>
      <c r="H152" s="35">
        <f t="shared" ca="1" si="63"/>
        <v>0</v>
      </c>
      <c r="I152" s="35">
        <f t="shared" ca="1" si="53"/>
        <v>0</v>
      </c>
      <c r="J152" s="35">
        <f t="shared" ca="1" si="56"/>
        <v>0</v>
      </c>
      <c r="K152" s="35">
        <f t="shared" ca="1" si="57"/>
        <v>0</v>
      </c>
      <c r="L152" s="36" t="str">
        <f t="shared" ca="1" si="58"/>
        <v/>
      </c>
      <c r="M152" s="37" t="s">
        <v>49</v>
      </c>
      <c r="N152" s="38" t="s">
        <v>49</v>
      </c>
      <c r="O152" s="71" t="s">
        <v>336</v>
      </c>
      <c r="P152" s="40"/>
      <c r="Q152" s="41"/>
      <c r="R152" s="42" t="s">
        <v>337</v>
      </c>
      <c r="S152" s="43" t="s">
        <v>66</v>
      </c>
      <c r="T152" s="44">
        <v>81.599999999999994</v>
      </c>
      <c r="U152" s="45"/>
      <c r="V152" s="45"/>
      <c r="W152" s="73"/>
      <c r="X152" s="8"/>
      <c r="Y152" s="8"/>
    </row>
    <row r="153" spans="1:25" s="10" customFormat="1" ht="33.75" x14ac:dyDescent="0.2">
      <c r="A153" s="34" t="str">
        <f t="shared" si="64"/>
        <v>S</v>
      </c>
      <c r="B153" s="35">
        <f t="shared" ca="1" si="54"/>
        <v>2</v>
      </c>
      <c r="C153" s="35" t="str">
        <f t="shared" ca="1" si="59"/>
        <v>S</v>
      </c>
      <c r="D153" s="35">
        <f t="shared" ca="1" si="55"/>
        <v>0</v>
      </c>
      <c r="E153" s="35">
        <f t="shared" ca="1" si="60"/>
        <v>1</v>
      </c>
      <c r="F153" s="35">
        <f t="shared" ca="1" si="61"/>
        <v>14</v>
      </c>
      <c r="G153" s="35">
        <f t="shared" ca="1" si="62"/>
        <v>0</v>
      </c>
      <c r="H153" s="35">
        <f t="shared" ca="1" si="63"/>
        <v>0</v>
      </c>
      <c r="I153" s="35">
        <f t="shared" ca="1" si="53"/>
        <v>0</v>
      </c>
      <c r="J153" s="35">
        <f t="shared" ca="1" si="56"/>
        <v>0</v>
      </c>
      <c r="K153" s="35">
        <f t="shared" ca="1" si="57"/>
        <v>0</v>
      </c>
      <c r="L153" s="36" t="str">
        <f t="shared" ca="1" si="58"/>
        <v/>
      </c>
      <c r="M153" s="37" t="s">
        <v>49</v>
      </c>
      <c r="N153" s="38" t="s">
        <v>49</v>
      </c>
      <c r="O153" s="71" t="s">
        <v>338</v>
      </c>
      <c r="P153" s="40"/>
      <c r="Q153" s="41"/>
      <c r="R153" s="42" t="s">
        <v>339</v>
      </c>
      <c r="S153" s="43" t="s">
        <v>66</v>
      </c>
      <c r="T153" s="44">
        <v>25.35</v>
      </c>
      <c r="U153" s="45"/>
      <c r="V153" s="45"/>
      <c r="W153" s="73"/>
      <c r="X153" s="8"/>
      <c r="Y153" s="8"/>
    </row>
    <row r="154" spans="1:25" s="10" customFormat="1" ht="20.100000000000001" customHeight="1" x14ac:dyDescent="0.2">
      <c r="A154" s="34">
        <f t="shared" si="64"/>
        <v>2</v>
      </c>
      <c r="B154" s="35">
        <f t="shared" ca="1" si="54"/>
        <v>2</v>
      </c>
      <c r="C154" s="35">
        <f t="shared" ca="1" si="59"/>
        <v>2</v>
      </c>
      <c r="D154" s="35">
        <f t="shared" ca="1" si="55"/>
        <v>5</v>
      </c>
      <c r="E154" s="35">
        <f t="shared" ca="1" si="60"/>
        <v>1</v>
      </c>
      <c r="F154" s="35">
        <f t="shared" ca="1" si="61"/>
        <v>15</v>
      </c>
      <c r="G154" s="35">
        <f t="shared" ca="1" si="62"/>
        <v>0</v>
      </c>
      <c r="H154" s="35">
        <f t="shared" ca="1" si="63"/>
        <v>0</v>
      </c>
      <c r="I154" s="35">
        <f t="shared" ca="1" si="53"/>
        <v>0</v>
      </c>
      <c r="J154" s="35">
        <f t="shared" ca="1" si="56"/>
        <v>31</v>
      </c>
      <c r="K154" s="35">
        <f t="shared" ca="1" si="57"/>
        <v>5</v>
      </c>
      <c r="L154" s="36" t="str">
        <f t="shared" ca="1" si="58"/>
        <v/>
      </c>
      <c r="M154" s="37" t="s">
        <v>58</v>
      </c>
      <c r="N154" s="38" t="s">
        <v>58</v>
      </c>
      <c r="O154" s="71" t="s">
        <v>340</v>
      </c>
      <c r="P154" s="40"/>
      <c r="Q154" s="41"/>
      <c r="R154" s="72" t="s">
        <v>341</v>
      </c>
      <c r="S154" s="43" t="s">
        <v>57</v>
      </c>
      <c r="T154" s="44"/>
      <c r="U154" s="45"/>
      <c r="V154" s="45"/>
      <c r="W154" s="73"/>
      <c r="X154" s="8"/>
      <c r="Y154" s="8"/>
    </row>
    <row r="155" spans="1:25" s="48" customFormat="1" x14ac:dyDescent="0.2">
      <c r="A155" s="34">
        <f t="shared" si="64"/>
        <v>3</v>
      </c>
      <c r="B155" s="35">
        <f t="shared" ca="1" si="54"/>
        <v>3</v>
      </c>
      <c r="C155" s="35">
        <f t="shared" ca="1" si="59"/>
        <v>3</v>
      </c>
      <c r="D155" s="35">
        <f t="shared" ca="1" si="55"/>
        <v>2</v>
      </c>
      <c r="E155" s="35">
        <f t="shared" ca="1" si="60"/>
        <v>1</v>
      </c>
      <c r="F155" s="35">
        <f t="shared" ca="1" si="61"/>
        <v>15</v>
      </c>
      <c r="G155" s="35">
        <f t="shared" ca="1" si="62"/>
        <v>1</v>
      </c>
      <c r="H155" s="35">
        <f t="shared" ca="1" si="63"/>
        <v>0</v>
      </c>
      <c r="I155" s="35">
        <f t="shared" ca="1" si="53"/>
        <v>0</v>
      </c>
      <c r="J155" s="35">
        <f t="shared" ca="1" si="56"/>
        <v>4</v>
      </c>
      <c r="K155" s="35">
        <f t="shared" ca="1" si="57"/>
        <v>2</v>
      </c>
      <c r="L155" s="36" t="str">
        <f t="shared" ca="1" si="58"/>
        <v/>
      </c>
      <c r="M155" s="37" t="s">
        <v>61</v>
      </c>
      <c r="N155" s="38" t="s">
        <v>61</v>
      </c>
      <c r="O155" s="71" t="s">
        <v>342</v>
      </c>
      <c r="P155" s="40"/>
      <c r="Q155" s="41"/>
      <c r="R155" s="42" t="s">
        <v>343</v>
      </c>
      <c r="S155" s="43" t="s">
        <v>57</v>
      </c>
      <c r="T155" s="44"/>
      <c r="U155" s="45"/>
      <c r="V155" s="45"/>
      <c r="W155" s="73"/>
      <c r="X155" s="47"/>
      <c r="Y155" s="47"/>
    </row>
    <row r="156" spans="1:25" s="48" customFormat="1" ht="22.5" x14ac:dyDescent="0.2">
      <c r="A156" s="34" t="str">
        <f t="shared" si="64"/>
        <v>S</v>
      </c>
      <c r="B156" s="35">
        <f t="shared" ca="1" si="54"/>
        <v>3</v>
      </c>
      <c r="C156" s="35" t="str">
        <f t="shared" ca="1" si="59"/>
        <v>S</v>
      </c>
      <c r="D156" s="35">
        <f t="shared" ca="1" si="55"/>
        <v>0</v>
      </c>
      <c r="E156" s="35">
        <f t="shared" ca="1" si="60"/>
        <v>1</v>
      </c>
      <c r="F156" s="35">
        <f t="shared" ca="1" si="61"/>
        <v>15</v>
      </c>
      <c r="G156" s="35">
        <f t="shared" ca="1" si="62"/>
        <v>1</v>
      </c>
      <c r="H156" s="35">
        <f t="shared" ca="1" si="63"/>
        <v>0</v>
      </c>
      <c r="I156" s="35">
        <f t="shared" ca="1" si="53"/>
        <v>0</v>
      </c>
      <c r="J156" s="35">
        <f t="shared" ca="1" si="56"/>
        <v>0</v>
      </c>
      <c r="K156" s="35">
        <f t="shared" ca="1" si="57"/>
        <v>0</v>
      </c>
      <c r="L156" s="36" t="str">
        <f t="shared" ca="1" si="58"/>
        <v/>
      </c>
      <c r="M156" s="37" t="s">
        <v>49</v>
      </c>
      <c r="N156" s="38" t="s">
        <v>49</v>
      </c>
      <c r="O156" s="71" t="s">
        <v>344</v>
      </c>
      <c r="P156" s="40"/>
      <c r="Q156" s="41"/>
      <c r="R156" s="42" t="s">
        <v>345</v>
      </c>
      <c r="S156" s="43" t="s">
        <v>67</v>
      </c>
      <c r="T156" s="44">
        <v>383.81</v>
      </c>
      <c r="U156" s="45"/>
      <c r="V156" s="45"/>
      <c r="W156" s="73"/>
      <c r="X156" s="47"/>
      <c r="Y156" s="47"/>
    </row>
    <row r="157" spans="1:25" s="48" customFormat="1" x14ac:dyDescent="0.2">
      <c r="A157" s="34">
        <f t="shared" si="64"/>
        <v>3</v>
      </c>
      <c r="B157" s="35">
        <f t="shared" ca="1" si="54"/>
        <v>3</v>
      </c>
      <c r="C157" s="35">
        <f t="shared" ca="1" si="59"/>
        <v>3</v>
      </c>
      <c r="D157" s="35">
        <f t="shared" ca="1" si="55"/>
        <v>2</v>
      </c>
      <c r="E157" s="35">
        <f t="shared" ca="1" si="60"/>
        <v>1</v>
      </c>
      <c r="F157" s="35">
        <f t="shared" ca="1" si="61"/>
        <v>15</v>
      </c>
      <c r="G157" s="35">
        <f t="shared" ca="1" si="62"/>
        <v>2</v>
      </c>
      <c r="H157" s="35">
        <f t="shared" ca="1" si="63"/>
        <v>0</v>
      </c>
      <c r="I157" s="35">
        <f t="shared" ca="1" si="53"/>
        <v>0</v>
      </c>
      <c r="J157" s="35">
        <f t="shared" ca="1" si="56"/>
        <v>2</v>
      </c>
      <c r="K157" s="35">
        <f t="shared" ca="1" si="57"/>
        <v>61</v>
      </c>
      <c r="L157" s="36" t="str">
        <f t="shared" ca="1" si="58"/>
        <v/>
      </c>
      <c r="M157" s="37" t="s">
        <v>61</v>
      </c>
      <c r="N157" s="38" t="s">
        <v>61</v>
      </c>
      <c r="O157" s="71" t="s">
        <v>346</v>
      </c>
      <c r="P157" s="40"/>
      <c r="Q157" s="41"/>
      <c r="R157" s="42" t="s">
        <v>347</v>
      </c>
      <c r="S157" s="43" t="s">
        <v>57</v>
      </c>
      <c r="T157" s="44"/>
      <c r="U157" s="45"/>
      <c r="V157" s="45"/>
      <c r="W157" s="73"/>
      <c r="X157" s="47"/>
      <c r="Y157" s="47"/>
    </row>
    <row r="158" spans="1:25" s="48" customFormat="1" ht="22.5" x14ac:dyDescent="0.2">
      <c r="A158" s="34" t="str">
        <f t="shared" si="64"/>
        <v>S</v>
      </c>
      <c r="B158" s="35">
        <f t="shared" ca="1" si="54"/>
        <v>3</v>
      </c>
      <c r="C158" s="35" t="str">
        <f t="shared" ca="1" si="59"/>
        <v>S</v>
      </c>
      <c r="D158" s="35">
        <f t="shared" ca="1" si="55"/>
        <v>0</v>
      </c>
      <c r="E158" s="35">
        <f t="shared" ca="1" si="60"/>
        <v>1</v>
      </c>
      <c r="F158" s="35">
        <f t="shared" ca="1" si="61"/>
        <v>15</v>
      </c>
      <c r="G158" s="35">
        <f t="shared" ca="1" si="62"/>
        <v>2</v>
      </c>
      <c r="H158" s="35">
        <f t="shared" ca="1" si="63"/>
        <v>0</v>
      </c>
      <c r="I158" s="35">
        <f t="shared" ca="1" si="53"/>
        <v>0</v>
      </c>
      <c r="J158" s="35">
        <f t="shared" ca="1" si="56"/>
        <v>0</v>
      </c>
      <c r="K158" s="35">
        <f t="shared" ca="1" si="57"/>
        <v>0</v>
      </c>
      <c r="L158" s="36" t="str">
        <f t="shared" ca="1" si="58"/>
        <v/>
      </c>
      <c r="M158" s="37" t="s">
        <v>49</v>
      </c>
      <c r="N158" s="38" t="s">
        <v>49</v>
      </c>
      <c r="O158" s="71" t="s">
        <v>348</v>
      </c>
      <c r="P158" s="40"/>
      <c r="Q158" s="41"/>
      <c r="R158" s="42" t="s">
        <v>349</v>
      </c>
      <c r="S158" s="43" t="s">
        <v>66</v>
      </c>
      <c r="T158" s="44">
        <v>303.35000000000002</v>
      </c>
      <c r="U158" s="45"/>
      <c r="V158" s="45"/>
      <c r="W158" s="73"/>
      <c r="X158" s="47"/>
      <c r="Y158" s="47"/>
    </row>
    <row r="159" spans="1:25" s="10" customFormat="1" ht="20.100000000000001" customHeight="1" x14ac:dyDescent="0.2">
      <c r="A159" s="34">
        <f t="shared" si="64"/>
        <v>2</v>
      </c>
      <c r="B159" s="35">
        <f t="shared" ca="1" si="54"/>
        <v>2</v>
      </c>
      <c r="C159" s="35">
        <f t="shared" ca="1" si="59"/>
        <v>2</v>
      </c>
      <c r="D159" s="35">
        <f t="shared" ca="1" si="55"/>
        <v>6</v>
      </c>
      <c r="E159" s="35">
        <f t="shared" ca="1" si="60"/>
        <v>1</v>
      </c>
      <c r="F159" s="35">
        <f t="shared" ca="1" si="61"/>
        <v>16</v>
      </c>
      <c r="G159" s="35">
        <f t="shared" ca="1" si="62"/>
        <v>0</v>
      </c>
      <c r="H159" s="35">
        <f t="shared" ca="1" si="63"/>
        <v>0</v>
      </c>
      <c r="I159" s="35">
        <f t="shared" ca="1" si="53"/>
        <v>0</v>
      </c>
      <c r="J159" s="35">
        <f t="shared" ca="1" si="56"/>
        <v>26</v>
      </c>
      <c r="K159" s="35">
        <f t="shared" ca="1" si="57"/>
        <v>6</v>
      </c>
      <c r="L159" s="36" t="str">
        <f t="shared" ca="1" si="58"/>
        <v/>
      </c>
      <c r="M159" s="37" t="s">
        <v>58</v>
      </c>
      <c r="N159" s="38" t="s">
        <v>58</v>
      </c>
      <c r="O159" s="71" t="s">
        <v>350</v>
      </c>
      <c r="P159" s="40"/>
      <c r="Q159" s="41"/>
      <c r="R159" s="72" t="s">
        <v>351</v>
      </c>
      <c r="S159" s="43" t="s">
        <v>57</v>
      </c>
      <c r="T159" s="44"/>
      <c r="U159" s="45"/>
      <c r="V159" s="45"/>
      <c r="W159" s="73"/>
      <c r="X159" s="8"/>
      <c r="Y159" s="8"/>
    </row>
    <row r="160" spans="1:25" s="48" customFormat="1" ht="22.5" x14ac:dyDescent="0.2">
      <c r="A160" s="34" t="str">
        <f t="shared" si="64"/>
        <v>S</v>
      </c>
      <c r="B160" s="35">
        <f t="shared" ca="1" si="54"/>
        <v>2</v>
      </c>
      <c r="C160" s="35" t="str">
        <f t="shared" ca="1" si="59"/>
        <v>S</v>
      </c>
      <c r="D160" s="35">
        <f t="shared" ca="1" si="55"/>
        <v>0</v>
      </c>
      <c r="E160" s="35">
        <f t="shared" ca="1" si="60"/>
        <v>1</v>
      </c>
      <c r="F160" s="35">
        <f t="shared" ca="1" si="61"/>
        <v>16</v>
      </c>
      <c r="G160" s="35">
        <f t="shared" ca="1" si="62"/>
        <v>0</v>
      </c>
      <c r="H160" s="35">
        <f t="shared" ca="1" si="63"/>
        <v>0</v>
      </c>
      <c r="I160" s="35">
        <f t="shared" ca="1" si="53"/>
        <v>0</v>
      </c>
      <c r="J160" s="35">
        <f t="shared" ca="1" si="56"/>
        <v>0</v>
      </c>
      <c r="K160" s="35">
        <f t="shared" ca="1" si="57"/>
        <v>0</v>
      </c>
      <c r="L160" s="36" t="str">
        <f t="shared" ca="1" si="58"/>
        <v/>
      </c>
      <c r="M160" s="37" t="s">
        <v>49</v>
      </c>
      <c r="N160" s="38" t="s">
        <v>49</v>
      </c>
      <c r="O160" s="71" t="s">
        <v>352</v>
      </c>
      <c r="P160" s="40"/>
      <c r="Q160" s="41"/>
      <c r="R160" s="42" t="s">
        <v>353</v>
      </c>
      <c r="S160" s="43" t="s">
        <v>66</v>
      </c>
      <c r="T160" s="44">
        <v>5</v>
      </c>
      <c r="U160" s="45"/>
      <c r="V160" s="45"/>
      <c r="W160" s="73"/>
      <c r="X160" s="47"/>
      <c r="Y160" s="47"/>
    </row>
    <row r="161" spans="1:25" s="48" customFormat="1" ht="33.75" x14ac:dyDescent="0.2">
      <c r="A161" s="34" t="str">
        <f t="shared" si="64"/>
        <v>S</v>
      </c>
      <c r="B161" s="35">
        <f t="shared" ca="1" si="54"/>
        <v>2</v>
      </c>
      <c r="C161" s="35" t="str">
        <f t="shared" ca="1" si="59"/>
        <v>S</v>
      </c>
      <c r="D161" s="35">
        <f t="shared" ca="1" si="55"/>
        <v>0</v>
      </c>
      <c r="E161" s="35">
        <f t="shared" ca="1" si="60"/>
        <v>1</v>
      </c>
      <c r="F161" s="35">
        <f t="shared" ca="1" si="61"/>
        <v>16</v>
      </c>
      <c r="G161" s="35">
        <f t="shared" ca="1" si="62"/>
        <v>0</v>
      </c>
      <c r="H161" s="35">
        <f t="shared" ca="1" si="63"/>
        <v>0</v>
      </c>
      <c r="I161" s="35">
        <f t="shared" ca="1" si="53"/>
        <v>0</v>
      </c>
      <c r="J161" s="35">
        <f t="shared" ca="1" si="56"/>
        <v>0</v>
      </c>
      <c r="K161" s="35">
        <f t="shared" ca="1" si="57"/>
        <v>0</v>
      </c>
      <c r="L161" s="36" t="str">
        <f t="shared" ca="1" si="58"/>
        <v/>
      </c>
      <c r="M161" s="37" t="s">
        <v>49</v>
      </c>
      <c r="N161" s="38" t="s">
        <v>49</v>
      </c>
      <c r="O161" s="71" t="s">
        <v>354</v>
      </c>
      <c r="P161" s="40"/>
      <c r="Q161" s="41"/>
      <c r="R161" s="42" t="s">
        <v>355</v>
      </c>
      <c r="S161" s="43" t="s">
        <v>66</v>
      </c>
      <c r="T161" s="44">
        <v>5</v>
      </c>
      <c r="U161" s="45"/>
      <c r="V161" s="45"/>
      <c r="W161" s="73"/>
      <c r="X161" s="47"/>
      <c r="Y161" s="47"/>
    </row>
    <row r="162" spans="1:25" s="48" customFormat="1" ht="33.75" x14ac:dyDescent="0.2">
      <c r="A162" s="34" t="str">
        <f t="shared" si="64"/>
        <v>S</v>
      </c>
      <c r="B162" s="35">
        <f t="shared" ca="1" si="54"/>
        <v>2</v>
      </c>
      <c r="C162" s="35" t="str">
        <f t="shared" ca="1" si="59"/>
        <v>S</v>
      </c>
      <c r="D162" s="35">
        <f t="shared" ca="1" si="55"/>
        <v>0</v>
      </c>
      <c r="E162" s="35">
        <f t="shared" ca="1" si="60"/>
        <v>1</v>
      </c>
      <c r="F162" s="35">
        <f t="shared" ca="1" si="61"/>
        <v>16</v>
      </c>
      <c r="G162" s="35">
        <f t="shared" ca="1" si="62"/>
        <v>0</v>
      </c>
      <c r="H162" s="35">
        <f t="shared" ca="1" si="63"/>
        <v>0</v>
      </c>
      <c r="I162" s="35">
        <f t="shared" ca="1" si="53"/>
        <v>0</v>
      </c>
      <c r="J162" s="35">
        <f t="shared" ca="1" si="56"/>
        <v>0</v>
      </c>
      <c r="K162" s="35">
        <f t="shared" ca="1" si="57"/>
        <v>0</v>
      </c>
      <c r="L162" s="36" t="str">
        <f t="shared" ca="1" si="58"/>
        <v/>
      </c>
      <c r="M162" s="37" t="s">
        <v>49</v>
      </c>
      <c r="N162" s="38" t="s">
        <v>49</v>
      </c>
      <c r="O162" s="71" t="s">
        <v>356</v>
      </c>
      <c r="P162" s="40"/>
      <c r="Q162" s="41"/>
      <c r="R162" s="42" t="s">
        <v>357</v>
      </c>
      <c r="S162" s="43" t="s">
        <v>66</v>
      </c>
      <c r="T162" s="44">
        <v>117.74</v>
      </c>
      <c r="U162" s="45"/>
      <c r="V162" s="45"/>
      <c r="W162" s="73"/>
      <c r="X162" s="47"/>
      <c r="Y162" s="47"/>
    </row>
    <row r="163" spans="1:25" s="10" customFormat="1" ht="33.75" x14ac:dyDescent="0.2">
      <c r="A163" s="34" t="str">
        <f t="shared" si="64"/>
        <v>S</v>
      </c>
      <c r="B163" s="35">
        <f t="shared" ca="1" si="54"/>
        <v>2</v>
      </c>
      <c r="C163" s="35" t="str">
        <f t="shared" ca="1" si="59"/>
        <v>S</v>
      </c>
      <c r="D163" s="35">
        <f t="shared" ca="1" si="55"/>
        <v>0</v>
      </c>
      <c r="E163" s="35">
        <f t="shared" ca="1" si="60"/>
        <v>1</v>
      </c>
      <c r="F163" s="35">
        <f t="shared" ca="1" si="61"/>
        <v>16</v>
      </c>
      <c r="G163" s="35">
        <f t="shared" ca="1" si="62"/>
        <v>0</v>
      </c>
      <c r="H163" s="35">
        <f t="shared" ca="1" si="63"/>
        <v>0</v>
      </c>
      <c r="I163" s="35">
        <f t="shared" ca="1" si="53"/>
        <v>0</v>
      </c>
      <c r="J163" s="35">
        <f t="shared" ca="1" si="56"/>
        <v>0</v>
      </c>
      <c r="K163" s="35">
        <f t="shared" ca="1" si="57"/>
        <v>0</v>
      </c>
      <c r="L163" s="36" t="str">
        <f t="shared" ca="1" si="58"/>
        <v/>
      </c>
      <c r="M163" s="37" t="s">
        <v>49</v>
      </c>
      <c r="N163" s="38" t="s">
        <v>49</v>
      </c>
      <c r="O163" s="71" t="s">
        <v>358</v>
      </c>
      <c r="P163" s="40"/>
      <c r="Q163" s="41"/>
      <c r="R163" s="42" t="s">
        <v>359</v>
      </c>
      <c r="S163" s="43" t="s">
        <v>67</v>
      </c>
      <c r="T163" s="44">
        <v>6.75</v>
      </c>
      <c r="U163" s="45"/>
      <c r="V163" s="45"/>
      <c r="W163" s="73"/>
      <c r="X163" s="8"/>
      <c r="Y163" s="8"/>
    </row>
    <row r="164" spans="1:25" s="10" customFormat="1" ht="22.5" x14ac:dyDescent="0.2">
      <c r="A164" s="34" t="str">
        <f t="shared" si="64"/>
        <v>S</v>
      </c>
      <c r="B164" s="35">
        <f t="shared" ca="1" si="54"/>
        <v>2</v>
      </c>
      <c r="C164" s="35" t="str">
        <f t="shared" ca="1" si="59"/>
        <v>S</v>
      </c>
      <c r="D164" s="35">
        <f t="shared" ca="1" si="55"/>
        <v>0</v>
      </c>
      <c r="E164" s="35">
        <f t="shared" ca="1" si="60"/>
        <v>1</v>
      </c>
      <c r="F164" s="35">
        <f t="shared" ca="1" si="61"/>
        <v>16</v>
      </c>
      <c r="G164" s="35">
        <f t="shared" ca="1" si="62"/>
        <v>0</v>
      </c>
      <c r="H164" s="35">
        <f t="shared" ca="1" si="63"/>
        <v>0</v>
      </c>
      <c r="I164" s="35">
        <f t="shared" ca="1" si="53"/>
        <v>0</v>
      </c>
      <c r="J164" s="35">
        <f t="shared" ca="1" si="56"/>
        <v>0</v>
      </c>
      <c r="K164" s="35">
        <f t="shared" ca="1" si="57"/>
        <v>0</v>
      </c>
      <c r="L164" s="36" t="str">
        <f t="shared" ca="1" si="58"/>
        <v/>
      </c>
      <c r="M164" s="37" t="s">
        <v>49</v>
      </c>
      <c r="N164" s="38" t="s">
        <v>49</v>
      </c>
      <c r="O164" s="71" t="s">
        <v>360</v>
      </c>
      <c r="P164" s="40"/>
      <c r="Q164" s="41"/>
      <c r="R164" s="42" t="s">
        <v>361</v>
      </c>
      <c r="S164" s="43" t="s">
        <v>67</v>
      </c>
      <c r="T164" s="44">
        <v>37.760000000000005</v>
      </c>
      <c r="U164" s="45"/>
      <c r="V164" s="45"/>
      <c r="W164" s="73"/>
      <c r="X164" s="8"/>
      <c r="Y164" s="8"/>
    </row>
    <row r="165" spans="1:25" s="10" customFormat="1" ht="20.100000000000001" customHeight="1" x14ac:dyDescent="0.2">
      <c r="A165" s="34">
        <f t="shared" si="64"/>
        <v>2</v>
      </c>
      <c r="B165" s="35">
        <f t="shared" ca="1" si="54"/>
        <v>2</v>
      </c>
      <c r="C165" s="35">
        <f t="shared" ca="1" si="59"/>
        <v>2</v>
      </c>
      <c r="D165" s="35">
        <f t="shared" ca="1" si="55"/>
        <v>3</v>
      </c>
      <c r="E165" s="35">
        <f t="shared" ca="1" si="60"/>
        <v>1</v>
      </c>
      <c r="F165" s="35">
        <f t="shared" ca="1" si="61"/>
        <v>17</v>
      </c>
      <c r="G165" s="35">
        <f t="shared" ca="1" si="62"/>
        <v>0</v>
      </c>
      <c r="H165" s="35">
        <f t="shared" ca="1" si="63"/>
        <v>0</v>
      </c>
      <c r="I165" s="35">
        <f t="shared" ca="1" si="53"/>
        <v>0</v>
      </c>
      <c r="J165" s="35">
        <f t="shared" ca="1" si="56"/>
        <v>20</v>
      </c>
      <c r="K165" s="35">
        <f t="shared" ca="1" si="57"/>
        <v>3</v>
      </c>
      <c r="L165" s="36" t="str">
        <f t="shared" ca="1" si="58"/>
        <v/>
      </c>
      <c r="M165" s="37" t="s">
        <v>58</v>
      </c>
      <c r="N165" s="38" t="s">
        <v>58</v>
      </c>
      <c r="O165" s="71" t="s">
        <v>362</v>
      </c>
      <c r="P165" s="40"/>
      <c r="Q165" s="41"/>
      <c r="R165" s="72" t="s">
        <v>363</v>
      </c>
      <c r="S165" s="43" t="s">
        <v>57</v>
      </c>
      <c r="T165" s="44"/>
      <c r="U165" s="45"/>
      <c r="V165" s="45"/>
      <c r="W165" s="73"/>
      <c r="X165" s="8"/>
      <c r="Y165" s="8"/>
    </row>
    <row r="166" spans="1:25" s="10" customFormat="1" x14ac:dyDescent="0.2">
      <c r="A166" s="34" t="str">
        <f t="shared" si="64"/>
        <v>S</v>
      </c>
      <c r="B166" s="35">
        <f t="shared" ca="1" si="54"/>
        <v>2</v>
      </c>
      <c r="C166" s="35" t="str">
        <f t="shared" ca="1" si="59"/>
        <v>S</v>
      </c>
      <c r="D166" s="35">
        <f t="shared" ca="1" si="55"/>
        <v>0</v>
      </c>
      <c r="E166" s="35">
        <f t="shared" ca="1" si="60"/>
        <v>1</v>
      </c>
      <c r="F166" s="35">
        <f t="shared" ca="1" si="61"/>
        <v>17</v>
      </c>
      <c r="G166" s="35">
        <f t="shared" ca="1" si="62"/>
        <v>0</v>
      </c>
      <c r="H166" s="35">
        <f t="shared" ca="1" si="63"/>
        <v>0</v>
      </c>
      <c r="I166" s="35">
        <f t="shared" ca="1" si="53"/>
        <v>0</v>
      </c>
      <c r="J166" s="35">
        <f t="shared" ca="1" si="56"/>
        <v>0</v>
      </c>
      <c r="K166" s="35">
        <f t="shared" ca="1" si="57"/>
        <v>0</v>
      </c>
      <c r="L166" s="36" t="str">
        <f t="shared" ca="1" si="58"/>
        <v/>
      </c>
      <c r="M166" s="37" t="s">
        <v>49</v>
      </c>
      <c r="N166" s="38" t="s">
        <v>49</v>
      </c>
      <c r="O166" s="71" t="s">
        <v>364</v>
      </c>
      <c r="P166" s="40"/>
      <c r="Q166" s="41"/>
      <c r="R166" s="42" t="s">
        <v>365</v>
      </c>
      <c r="S166" s="43" t="s">
        <v>184</v>
      </c>
      <c r="T166" s="44">
        <v>3</v>
      </c>
      <c r="U166" s="45"/>
      <c r="V166" s="45"/>
      <c r="W166" s="73"/>
      <c r="X166" s="8"/>
      <c r="Y166" s="8"/>
    </row>
    <row r="167" spans="1:25" s="10" customFormat="1" x14ac:dyDescent="0.2">
      <c r="A167" s="34" t="str">
        <f t="shared" si="64"/>
        <v>S</v>
      </c>
      <c r="B167" s="35">
        <f t="shared" ca="1" si="54"/>
        <v>2</v>
      </c>
      <c r="C167" s="35" t="str">
        <f t="shared" ca="1" si="59"/>
        <v>S</v>
      </c>
      <c r="D167" s="35">
        <f t="shared" ca="1" si="55"/>
        <v>0</v>
      </c>
      <c r="E167" s="35">
        <f t="shared" ca="1" si="60"/>
        <v>1</v>
      </c>
      <c r="F167" s="35">
        <f t="shared" ca="1" si="61"/>
        <v>17</v>
      </c>
      <c r="G167" s="35">
        <f t="shared" ca="1" si="62"/>
        <v>0</v>
      </c>
      <c r="H167" s="35">
        <f t="shared" ca="1" si="63"/>
        <v>0</v>
      </c>
      <c r="I167" s="35">
        <f t="shared" ca="1" si="53"/>
        <v>0</v>
      </c>
      <c r="J167" s="35">
        <f t="shared" ca="1" si="56"/>
        <v>0</v>
      </c>
      <c r="K167" s="35">
        <f t="shared" ca="1" si="57"/>
        <v>0</v>
      </c>
      <c r="L167" s="36" t="str">
        <f t="shared" ca="1" si="58"/>
        <v/>
      </c>
      <c r="M167" s="37" t="s">
        <v>49</v>
      </c>
      <c r="N167" s="38" t="s">
        <v>49</v>
      </c>
      <c r="O167" s="71" t="s">
        <v>366</v>
      </c>
      <c r="P167" s="40"/>
      <c r="Q167" s="41"/>
      <c r="R167" s="42" t="s">
        <v>367</v>
      </c>
      <c r="S167" s="43" t="s">
        <v>184</v>
      </c>
      <c r="T167" s="44">
        <v>3</v>
      </c>
      <c r="U167" s="45"/>
      <c r="V167" s="45"/>
      <c r="W167" s="73"/>
      <c r="X167" s="8"/>
      <c r="Y167" s="8"/>
    </row>
    <row r="168" spans="1:25" s="10" customFormat="1" ht="20.100000000000001" customHeight="1" x14ac:dyDescent="0.2">
      <c r="A168" s="34">
        <f t="shared" si="64"/>
        <v>2</v>
      </c>
      <c r="B168" s="35">
        <f t="shared" ca="1" si="54"/>
        <v>2</v>
      </c>
      <c r="C168" s="35">
        <f t="shared" ca="1" si="59"/>
        <v>2</v>
      </c>
      <c r="D168" s="35">
        <f t="shared" ca="1" si="55"/>
        <v>6</v>
      </c>
      <c r="E168" s="35">
        <f t="shared" ca="1" si="60"/>
        <v>1</v>
      </c>
      <c r="F168" s="35">
        <f t="shared" ca="1" si="61"/>
        <v>18</v>
      </c>
      <c r="G168" s="35">
        <f t="shared" ca="1" si="62"/>
        <v>0</v>
      </c>
      <c r="H168" s="35">
        <f t="shared" ca="1" si="63"/>
        <v>0</v>
      </c>
      <c r="I168" s="35">
        <f t="shared" ca="1" si="53"/>
        <v>0</v>
      </c>
      <c r="J168" s="35">
        <f t="shared" ca="1" si="56"/>
        <v>17</v>
      </c>
      <c r="K168" s="35">
        <f t="shared" ca="1" si="57"/>
        <v>6</v>
      </c>
      <c r="L168" s="36" t="str">
        <f t="shared" ca="1" si="58"/>
        <v/>
      </c>
      <c r="M168" s="37" t="s">
        <v>58</v>
      </c>
      <c r="N168" s="38" t="s">
        <v>58</v>
      </c>
      <c r="O168" s="71" t="s">
        <v>368</v>
      </c>
      <c r="P168" s="40"/>
      <c r="Q168" s="41"/>
      <c r="R168" s="72" t="s">
        <v>369</v>
      </c>
      <c r="S168" s="43" t="s">
        <v>57</v>
      </c>
      <c r="T168" s="44"/>
      <c r="U168" s="45"/>
      <c r="V168" s="45"/>
      <c r="W168" s="73"/>
      <c r="X168" s="8"/>
      <c r="Y168" s="8"/>
    </row>
    <row r="169" spans="1:25" s="10" customFormat="1" x14ac:dyDescent="0.2">
      <c r="A169" s="34">
        <f t="shared" si="64"/>
        <v>3</v>
      </c>
      <c r="B169" s="35">
        <f t="shared" ca="1" si="54"/>
        <v>3</v>
      </c>
      <c r="C169" s="35">
        <f t="shared" ca="1" si="59"/>
        <v>3</v>
      </c>
      <c r="D169" s="35">
        <f t="shared" ca="1" si="55"/>
        <v>3</v>
      </c>
      <c r="E169" s="35">
        <f t="shared" ca="1" si="60"/>
        <v>1</v>
      </c>
      <c r="F169" s="35">
        <f t="shared" ca="1" si="61"/>
        <v>18</v>
      </c>
      <c r="G169" s="35">
        <f t="shared" ca="1" si="62"/>
        <v>1</v>
      </c>
      <c r="H169" s="35">
        <f t="shared" ca="1" si="63"/>
        <v>0</v>
      </c>
      <c r="I169" s="35">
        <f t="shared" ca="1" si="53"/>
        <v>0</v>
      </c>
      <c r="J169" s="35">
        <f t="shared" ca="1" si="56"/>
        <v>5</v>
      </c>
      <c r="K169" s="35">
        <f t="shared" ca="1" si="57"/>
        <v>3</v>
      </c>
      <c r="L169" s="36" t="str">
        <f t="shared" ca="1" si="58"/>
        <v/>
      </c>
      <c r="M169" s="37" t="s">
        <v>61</v>
      </c>
      <c r="N169" s="38" t="s">
        <v>61</v>
      </c>
      <c r="O169" s="71" t="s">
        <v>370</v>
      </c>
      <c r="P169" s="40"/>
      <c r="Q169" s="41"/>
      <c r="R169" s="75" t="s">
        <v>371</v>
      </c>
      <c r="S169" s="43" t="s">
        <v>57</v>
      </c>
      <c r="T169" s="44"/>
      <c r="U169" s="45"/>
      <c r="V169" s="45"/>
      <c r="W169" s="73"/>
      <c r="X169" s="8"/>
      <c r="Y169" s="8"/>
    </row>
    <row r="170" spans="1:25" s="10" customFormat="1" x14ac:dyDescent="0.2">
      <c r="A170" s="34" t="str">
        <f t="shared" si="64"/>
        <v>S</v>
      </c>
      <c r="B170" s="35">
        <f t="shared" ca="1" si="54"/>
        <v>3</v>
      </c>
      <c r="C170" s="35" t="str">
        <f t="shared" ca="1" si="59"/>
        <v>S</v>
      </c>
      <c r="D170" s="35">
        <f t="shared" ca="1" si="55"/>
        <v>0</v>
      </c>
      <c r="E170" s="35">
        <f t="shared" ca="1" si="60"/>
        <v>1</v>
      </c>
      <c r="F170" s="35">
        <f t="shared" ca="1" si="61"/>
        <v>18</v>
      </c>
      <c r="G170" s="35">
        <f t="shared" ca="1" si="62"/>
        <v>1</v>
      </c>
      <c r="H170" s="35">
        <f t="shared" ca="1" si="63"/>
        <v>0</v>
      </c>
      <c r="I170" s="35">
        <f t="shared" ca="1" si="53"/>
        <v>0</v>
      </c>
      <c r="J170" s="35">
        <f t="shared" ca="1" si="56"/>
        <v>0</v>
      </c>
      <c r="K170" s="35">
        <f t="shared" ca="1" si="57"/>
        <v>0</v>
      </c>
      <c r="L170" s="36" t="str">
        <f t="shared" ca="1" si="58"/>
        <v/>
      </c>
      <c r="M170" s="37" t="s">
        <v>49</v>
      </c>
      <c r="N170" s="38" t="s">
        <v>49</v>
      </c>
      <c r="O170" s="71" t="s">
        <v>372</v>
      </c>
      <c r="P170" s="40"/>
      <c r="Q170" s="41"/>
      <c r="R170" s="42" t="s">
        <v>373</v>
      </c>
      <c r="S170" s="43" t="s">
        <v>374</v>
      </c>
      <c r="T170" s="44">
        <v>44</v>
      </c>
      <c r="U170" s="45"/>
      <c r="V170" s="45"/>
      <c r="W170" s="73"/>
      <c r="X170" s="8"/>
      <c r="Y170" s="8"/>
    </row>
    <row r="171" spans="1:25" s="10" customFormat="1" x14ac:dyDescent="0.2">
      <c r="A171" s="34" t="str">
        <f t="shared" si="64"/>
        <v>S</v>
      </c>
      <c r="B171" s="35">
        <f t="shared" ca="1" si="54"/>
        <v>3</v>
      </c>
      <c r="C171" s="35" t="str">
        <f t="shared" ca="1" si="59"/>
        <v>S</v>
      </c>
      <c r="D171" s="35">
        <f t="shared" ca="1" si="55"/>
        <v>0</v>
      </c>
      <c r="E171" s="35">
        <f t="shared" ca="1" si="60"/>
        <v>1</v>
      </c>
      <c r="F171" s="35">
        <f t="shared" ca="1" si="61"/>
        <v>18</v>
      </c>
      <c r="G171" s="35">
        <f t="shared" ca="1" si="62"/>
        <v>1</v>
      </c>
      <c r="H171" s="35">
        <f t="shared" ca="1" si="63"/>
        <v>0</v>
      </c>
      <c r="I171" s="35">
        <f t="shared" ca="1" si="53"/>
        <v>0</v>
      </c>
      <c r="J171" s="35">
        <f t="shared" ca="1" si="56"/>
        <v>0</v>
      </c>
      <c r="K171" s="35">
        <f t="shared" ca="1" si="57"/>
        <v>0</v>
      </c>
      <c r="L171" s="36" t="str">
        <f t="shared" ca="1" si="58"/>
        <v/>
      </c>
      <c r="M171" s="37" t="s">
        <v>49</v>
      </c>
      <c r="N171" s="38" t="s">
        <v>49</v>
      </c>
      <c r="O171" s="71" t="s">
        <v>375</v>
      </c>
      <c r="P171" s="40"/>
      <c r="Q171" s="41"/>
      <c r="R171" s="42" t="s">
        <v>376</v>
      </c>
      <c r="S171" s="43" t="s">
        <v>374</v>
      </c>
      <c r="T171" s="44">
        <v>440</v>
      </c>
      <c r="U171" s="45"/>
      <c r="V171" s="45"/>
      <c r="W171" s="73"/>
      <c r="X171" s="8"/>
      <c r="Y171" s="8"/>
    </row>
    <row r="172" spans="1:25" s="10" customFormat="1" x14ac:dyDescent="0.2">
      <c r="A172" s="34">
        <f t="shared" si="64"/>
        <v>3</v>
      </c>
      <c r="B172" s="35">
        <f t="shared" ca="1" si="54"/>
        <v>3</v>
      </c>
      <c r="C172" s="35">
        <f t="shared" ca="1" si="59"/>
        <v>3</v>
      </c>
      <c r="D172" s="35">
        <f t="shared" ca="1" si="55"/>
        <v>2</v>
      </c>
      <c r="E172" s="35">
        <f t="shared" ca="1" si="60"/>
        <v>1</v>
      </c>
      <c r="F172" s="35">
        <f t="shared" ca="1" si="61"/>
        <v>18</v>
      </c>
      <c r="G172" s="35">
        <f t="shared" ca="1" si="62"/>
        <v>2</v>
      </c>
      <c r="H172" s="35">
        <f t="shared" ca="1" si="63"/>
        <v>0</v>
      </c>
      <c r="I172" s="35">
        <f t="shared" ca="1" si="53"/>
        <v>0</v>
      </c>
      <c r="J172" s="35">
        <f t="shared" ca="1" si="56"/>
        <v>2</v>
      </c>
      <c r="K172" s="35">
        <f t="shared" ca="1" si="57"/>
        <v>46</v>
      </c>
      <c r="L172" s="36" t="str">
        <f t="shared" ca="1" si="58"/>
        <v/>
      </c>
      <c r="M172" s="37" t="s">
        <v>61</v>
      </c>
      <c r="N172" s="38" t="s">
        <v>61</v>
      </c>
      <c r="O172" s="71" t="s">
        <v>377</v>
      </c>
      <c r="P172" s="40"/>
      <c r="Q172" s="41"/>
      <c r="R172" s="75" t="s">
        <v>378</v>
      </c>
      <c r="S172" s="43" t="s">
        <v>57</v>
      </c>
      <c r="T172" s="44"/>
      <c r="U172" s="45"/>
      <c r="V172" s="45"/>
      <c r="W172" s="73"/>
      <c r="X172" s="8"/>
      <c r="Y172" s="8"/>
    </row>
    <row r="173" spans="1:25" s="10" customFormat="1" x14ac:dyDescent="0.2">
      <c r="A173" s="34" t="str">
        <f t="shared" si="64"/>
        <v>S</v>
      </c>
      <c r="B173" s="35">
        <f t="shared" ca="1" si="54"/>
        <v>3</v>
      </c>
      <c r="C173" s="35" t="str">
        <f t="shared" ca="1" si="59"/>
        <v>S</v>
      </c>
      <c r="D173" s="35">
        <f t="shared" ca="1" si="55"/>
        <v>0</v>
      </c>
      <c r="E173" s="35">
        <f t="shared" ca="1" si="60"/>
        <v>1</v>
      </c>
      <c r="F173" s="35">
        <f t="shared" ca="1" si="61"/>
        <v>18</v>
      </c>
      <c r="G173" s="35">
        <f t="shared" ca="1" si="62"/>
        <v>2</v>
      </c>
      <c r="H173" s="35">
        <f t="shared" ca="1" si="63"/>
        <v>0</v>
      </c>
      <c r="I173" s="35">
        <f t="shared" ca="1" si="53"/>
        <v>0</v>
      </c>
      <c r="J173" s="35">
        <f t="shared" ca="1" si="56"/>
        <v>0</v>
      </c>
      <c r="K173" s="35">
        <f t="shared" ca="1" si="57"/>
        <v>0</v>
      </c>
      <c r="L173" s="36" t="str">
        <f t="shared" ca="1" si="58"/>
        <v/>
      </c>
      <c r="M173" s="37" t="s">
        <v>49</v>
      </c>
      <c r="N173" s="38" t="s">
        <v>49</v>
      </c>
      <c r="O173" s="71" t="s">
        <v>379</v>
      </c>
      <c r="P173" s="40"/>
      <c r="Q173" s="41"/>
      <c r="R173" s="42" t="s">
        <v>373</v>
      </c>
      <c r="S173" s="43" t="s">
        <v>374</v>
      </c>
      <c r="T173" s="44">
        <v>16</v>
      </c>
      <c r="U173" s="45"/>
      <c r="V173" s="45"/>
      <c r="W173" s="73"/>
      <c r="X173" s="8"/>
      <c r="Y173" s="8"/>
    </row>
    <row r="174" spans="1:25" s="10" customFormat="1" ht="20.100000000000001" customHeight="1" x14ac:dyDescent="0.2">
      <c r="A174" s="34">
        <f t="shared" si="64"/>
        <v>2</v>
      </c>
      <c r="B174" s="35">
        <f t="shared" ca="1" si="54"/>
        <v>2</v>
      </c>
      <c r="C174" s="35">
        <f t="shared" ca="1" si="59"/>
        <v>2</v>
      </c>
      <c r="D174" s="35">
        <f t="shared" ca="1" si="55"/>
        <v>8</v>
      </c>
      <c r="E174" s="35">
        <f t="shared" ca="1" si="60"/>
        <v>1</v>
      </c>
      <c r="F174" s="35">
        <f t="shared" ca="1" si="61"/>
        <v>19</v>
      </c>
      <c r="G174" s="35">
        <f t="shared" ca="1" si="62"/>
        <v>0</v>
      </c>
      <c r="H174" s="35">
        <f t="shared" ca="1" si="63"/>
        <v>0</v>
      </c>
      <c r="I174" s="35">
        <f t="shared" ca="1" si="53"/>
        <v>0</v>
      </c>
      <c r="J174" s="35">
        <f t="shared" ca="1" si="56"/>
        <v>11</v>
      </c>
      <c r="K174" s="35">
        <f t="shared" ca="1" si="57"/>
        <v>8</v>
      </c>
      <c r="L174" s="36" t="str">
        <f t="shared" ca="1" si="58"/>
        <v/>
      </c>
      <c r="M174" s="37" t="s">
        <v>58</v>
      </c>
      <c r="N174" s="38" t="s">
        <v>58</v>
      </c>
      <c r="O174" s="71" t="s">
        <v>380</v>
      </c>
      <c r="P174" s="40"/>
      <c r="Q174" s="41"/>
      <c r="R174" s="72" t="s">
        <v>381</v>
      </c>
      <c r="S174" s="43" t="s">
        <v>57</v>
      </c>
      <c r="T174" s="44"/>
      <c r="U174" s="45"/>
      <c r="V174" s="45"/>
      <c r="W174" s="73"/>
      <c r="X174" s="8"/>
      <c r="Y174" s="8"/>
    </row>
    <row r="175" spans="1:25" s="48" customFormat="1" x14ac:dyDescent="0.2">
      <c r="A175" s="34" t="str">
        <f t="shared" si="64"/>
        <v>S</v>
      </c>
      <c r="B175" s="35">
        <f t="shared" ca="1" si="54"/>
        <v>2</v>
      </c>
      <c r="C175" s="35" t="str">
        <f t="shared" ca="1" si="59"/>
        <v>S</v>
      </c>
      <c r="D175" s="35">
        <f t="shared" ca="1" si="55"/>
        <v>0</v>
      </c>
      <c r="E175" s="35">
        <f t="shared" ca="1" si="60"/>
        <v>1</v>
      </c>
      <c r="F175" s="35">
        <f t="shared" ca="1" si="61"/>
        <v>19</v>
      </c>
      <c r="G175" s="35">
        <f t="shared" ca="1" si="62"/>
        <v>0</v>
      </c>
      <c r="H175" s="35">
        <f t="shared" ca="1" si="63"/>
        <v>0</v>
      </c>
      <c r="I175" s="35">
        <f t="shared" ca="1" si="53"/>
        <v>0</v>
      </c>
      <c r="J175" s="35">
        <f t="shared" ca="1" si="56"/>
        <v>0</v>
      </c>
      <c r="K175" s="35">
        <f t="shared" ca="1" si="57"/>
        <v>0</v>
      </c>
      <c r="L175" s="36" t="str">
        <f t="shared" ca="1" si="58"/>
        <v/>
      </c>
      <c r="M175" s="37" t="s">
        <v>49</v>
      </c>
      <c r="N175" s="38" t="s">
        <v>49</v>
      </c>
      <c r="O175" s="39" t="s">
        <v>382</v>
      </c>
      <c r="P175" s="40"/>
      <c r="Q175" s="41"/>
      <c r="R175" s="42" t="s">
        <v>383</v>
      </c>
      <c r="S175" s="43" t="s">
        <v>67</v>
      </c>
      <c r="T175" s="44">
        <v>315.5</v>
      </c>
      <c r="U175" s="45"/>
      <c r="V175" s="45"/>
      <c r="W175" s="46"/>
      <c r="X175" s="47"/>
      <c r="Y175" s="47"/>
    </row>
    <row r="176" spans="1:25" s="48" customFormat="1" ht="22.5" x14ac:dyDescent="0.2">
      <c r="A176" s="34" t="str">
        <f t="shared" si="64"/>
        <v>S</v>
      </c>
      <c r="B176" s="35">
        <f t="shared" ca="1" si="54"/>
        <v>2</v>
      </c>
      <c r="C176" s="35" t="str">
        <f t="shared" ca="1" si="59"/>
        <v>S</v>
      </c>
      <c r="D176" s="35">
        <f t="shared" ca="1" si="55"/>
        <v>0</v>
      </c>
      <c r="E176" s="35">
        <f t="shared" ca="1" si="60"/>
        <v>1</v>
      </c>
      <c r="F176" s="35">
        <f t="shared" ca="1" si="61"/>
        <v>19</v>
      </c>
      <c r="G176" s="35">
        <f t="shared" ca="1" si="62"/>
        <v>0</v>
      </c>
      <c r="H176" s="35">
        <f t="shared" ca="1" si="63"/>
        <v>0</v>
      </c>
      <c r="I176" s="35">
        <f t="shared" ca="1" si="53"/>
        <v>0</v>
      </c>
      <c r="J176" s="35">
        <f t="shared" ca="1" si="56"/>
        <v>0</v>
      </c>
      <c r="K176" s="35">
        <f t="shared" ca="1" si="57"/>
        <v>0</v>
      </c>
      <c r="L176" s="36" t="str">
        <f t="shared" ca="1" si="58"/>
        <v/>
      </c>
      <c r="M176" s="37" t="s">
        <v>49</v>
      </c>
      <c r="N176" s="38" t="s">
        <v>49</v>
      </c>
      <c r="O176" s="39" t="s">
        <v>384</v>
      </c>
      <c r="P176" s="40"/>
      <c r="Q176" s="41"/>
      <c r="R176" s="42" t="s">
        <v>385</v>
      </c>
      <c r="S176" s="43" t="s">
        <v>66</v>
      </c>
      <c r="T176" s="44">
        <v>315.5</v>
      </c>
      <c r="U176" s="45"/>
      <c r="V176" s="45"/>
      <c r="W176" s="46"/>
      <c r="X176" s="47"/>
      <c r="Y176" s="47"/>
    </row>
    <row r="177" spans="1:25" s="48" customFormat="1" x14ac:dyDescent="0.2">
      <c r="A177" s="34" t="str">
        <f t="shared" si="64"/>
        <v>S</v>
      </c>
      <c r="B177" s="35">
        <f t="shared" ca="1" si="54"/>
        <v>2</v>
      </c>
      <c r="C177" s="35" t="str">
        <f t="shared" ca="1" si="59"/>
        <v>S</v>
      </c>
      <c r="D177" s="35">
        <f t="shared" ca="1" si="55"/>
        <v>0</v>
      </c>
      <c r="E177" s="35">
        <f t="shared" ca="1" si="60"/>
        <v>1</v>
      </c>
      <c r="F177" s="35">
        <f t="shared" ca="1" si="61"/>
        <v>19</v>
      </c>
      <c r="G177" s="35">
        <f t="shared" ca="1" si="62"/>
        <v>0</v>
      </c>
      <c r="H177" s="35">
        <f t="shared" ca="1" si="63"/>
        <v>0</v>
      </c>
      <c r="I177" s="35">
        <f t="shared" ca="1" si="53"/>
        <v>0</v>
      </c>
      <c r="J177" s="35">
        <f t="shared" ca="1" si="56"/>
        <v>0</v>
      </c>
      <c r="K177" s="35">
        <f t="shared" ca="1" si="57"/>
        <v>0</v>
      </c>
      <c r="L177" s="36" t="str">
        <f t="shared" ca="1" si="58"/>
        <v/>
      </c>
      <c r="M177" s="37" t="s">
        <v>49</v>
      </c>
      <c r="N177" s="38" t="s">
        <v>49</v>
      </c>
      <c r="O177" s="39" t="s">
        <v>386</v>
      </c>
      <c r="P177" s="40"/>
      <c r="Q177" s="41"/>
      <c r="R177" s="42" t="s">
        <v>387</v>
      </c>
      <c r="S177" s="43" t="s">
        <v>67</v>
      </c>
      <c r="T177" s="44">
        <v>834.75</v>
      </c>
      <c r="U177" s="45"/>
      <c r="V177" s="45"/>
      <c r="W177" s="46"/>
      <c r="X177" s="47"/>
      <c r="Y177" s="47"/>
    </row>
    <row r="178" spans="1:25" s="10" customFormat="1" ht="22.5" x14ac:dyDescent="0.2">
      <c r="A178" s="34" t="str">
        <f t="shared" si="64"/>
        <v>S</v>
      </c>
      <c r="B178" s="35">
        <f t="shared" ca="1" si="54"/>
        <v>2</v>
      </c>
      <c r="C178" s="35" t="str">
        <f t="shared" ca="1" si="59"/>
        <v>S</v>
      </c>
      <c r="D178" s="35">
        <f t="shared" ca="1" si="55"/>
        <v>0</v>
      </c>
      <c r="E178" s="35">
        <f t="shared" ca="1" si="60"/>
        <v>1</v>
      </c>
      <c r="F178" s="35">
        <f t="shared" ca="1" si="61"/>
        <v>19</v>
      </c>
      <c r="G178" s="35">
        <f t="shared" ca="1" si="62"/>
        <v>0</v>
      </c>
      <c r="H178" s="35">
        <f t="shared" ca="1" si="63"/>
        <v>0</v>
      </c>
      <c r="I178" s="35">
        <f t="shared" ca="1" si="53"/>
        <v>0</v>
      </c>
      <c r="J178" s="35">
        <f t="shared" ca="1" si="56"/>
        <v>0</v>
      </c>
      <c r="K178" s="35">
        <f t="shared" ca="1" si="57"/>
        <v>0</v>
      </c>
      <c r="L178" s="36" t="str">
        <f t="shared" ca="1" si="58"/>
        <v/>
      </c>
      <c r="M178" s="37" t="s">
        <v>49</v>
      </c>
      <c r="N178" s="38" t="s">
        <v>49</v>
      </c>
      <c r="O178" s="71" t="s">
        <v>388</v>
      </c>
      <c r="P178" s="40"/>
      <c r="Q178" s="41"/>
      <c r="R178" s="42" t="s">
        <v>389</v>
      </c>
      <c r="S178" s="43" t="s">
        <v>66</v>
      </c>
      <c r="T178" s="44">
        <v>2351.1499999999996</v>
      </c>
      <c r="U178" s="45"/>
      <c r="V178" s="45"/>
      <c r="W178" s="73"/>
      <c r="X178" s="8"/>
      <c r="Y178" s="8"/>
    </row>
    <row r="179" spans="1:25" s="48" customFormat="1" ht="33.75" x14ac:dyDescent="0.2">
      <c r="A179" s="34" t="str">
        <f t="shared" si="64"/>
        <v>S</v>
      </c>
      <c r="B179" s="35">
        <f t="shared" ca="1" si="54"/>
        <v>2</v>
      </c>
      <c r="C179" s="35" t="str">
        <f t="shared" ca="1" si="59"/>
        <v>S</v>
      </c>
      <c r="D179" s="35">
        <f t="shared" ca="1" si="55"/>
        <v>0</v>
      </c>
      <c r="E179" s="35">
        <f t="shared" ca="1" si="60"/>
        <v>1</v>
      </c>
      <c r="F179" s="35">
        <f t="shared" ca="1" si="61"/>
        <v>19</v>
      </c>
      <c r="G179" s="35">
        <f t="shared" ca="1" si="62"/>
        <v>0</v>
      </c>
      <c r="H179" s="35">
        <f t="shared" ca="1" si="63"/>
        <v>0</v>
      </c>
      <c r="I179" s="35">
        <f t="shared" ca="1" si="53"/>
        <v>0</v>
      </c>
      <c r="J179" s="35">
        <f t="shared" ca="1" si="56"/>
        <v>0</v>
      </c>
      <c r="K179" s="35">
        <f t="shared" ca="1" si="57"/>
        <v>0</v>
      </c>
      <c r="L179" s="36" t="str">
        <f t="shared" ca="1" si="58"/>
        <v/>
      </c>
      <c r="M179" s="37" t="s">
        <v>49</v>
      </c>
      <c r="N179" s="38" t="s">
        <v>49</v>
      </c>
      <c r="O179" s="39" t="s">
        <v>390</v>
      </c>
      <c r="P179" s="40"/>
      <c r="Q179" s="41"/>
      <c r="R179" s="42" t="s">
        <v>391</v>
      </c>
      <c r="S179" s="43" t="s">
        <v>66</v>
      </c>
      <c r="T179" s="44">
        <v>18.66</v>
      </c>
      <c r="U179" s="45"/>
      <c r="V179" s="45"/>
      <c r="W179" s="46"/>
      <c r="X179" s="47"/>
      <c r="Y179" s="47"/>
    </row>
    <row r="180" spans="1:25" s="48" customFormat="1" x14ac:dyDescent="0.2">
      <c r="A180" s="34" t="str">
        <f t="shared" si="64"/>
        <v>S</v>
      </c>
      <c r="B180" s="35">
        <f t="shared" ca="1" si="54"/>
        <v>2</v>
      </c>
      <c r="C180" s="35" t="str">
        <f t="shared" ca="1" si="59"/>
        <v>S</v>
      </c>
      <c r="D180" s="35">
        <f t="shared" ca="1" si="55"/>
        <v>0</v>
      </c>
      <c r="E180" s="35">
        <f t="shared" ca="1" si="60"/>
        <v>1</v>
      </c>
      <c r="F180" s="35">
        <f t="shared" ca="1" si="61"/>
        <v>19</v>
      </c>
      <c r="G180" s="35">
        <f t="shared" ca="1" si="62"/>
        <v>0</v>
      </c>
      <c r="H180" s="35">
        <f t="shared" ca="1" si="63"/>
        <v>0</v>
      </c>
      <c r="I180" s="35">
        <f t="shared" ca="1" si="53"/>
        <v>0</v>
      </c>
      <c r="J180" s="35">
        <f t="shared" ca="1" si="56"/>
        <v>0</v>
      </c>
      <c r="K180" s="35">
        <f t="shared" ca="1" si="57"/>
        <v>0</v>
      </c>
      <c r="L180" s="36" t="str">
        <f t="shared" ca="1" si="58"/>
        <v/>
      </c>
      <c r="M180" s="37" t="s">
        <v>49</v>
      </c>
      <c r="N180" s="38" t="s">
        <v>49</v>
      </c>
      <c r="O180" s="39" t="s">
        <v>392</v>
      </c>
      <c r="P180" s="40"/>
      <c r="Q180" s="41"/>
      <c r="R180" s="42" t="s">
        <v>393</v>
      </c>
      <c r="S180" s="43" t="s">
        <v>66</v>
      </c>
      <c r="T180" s="44">
        <v>71.11</v>
      </c>
      <c r="U180" s="45"/>
      <c r="V180" s="45"/>
      <c r="W180" s="46"/>
      <c r="X180" s="47"/>
      <c r="Y180" s="47"/>
    </row>
    <row r="181" spans="1:25" s="48" customFormat="1" x14ac:dyDescent="0.2">
      <c r="A181" s="34" t="str">
        <f t="shared" si="64"/>
        <v>S</v>
      </c>
      <c r="B181" s="35">
        <f t="shared" ca="1" si="54"/>
        <v>2</v>
      </c>
      <c r="C181" s="35" t="str">
        <f t="shared" ca="1" si="59"/>
        <v>S</v>
      </c>
      <c r="D181" s="35">
        <f t="shared" ca="1" si="55"/>
        <v>0</v>
      </c>
      <c r="E181" s="35">
        <f t="shared" ca="1" si="60"/>
        <v>1</v>
      </c>
      <c r="F181" s="35">
        <f t="shared" ca="1" si="61"/>
        <v>19</v>
      </c>
      <c r="G181" s="35">
        <f t="shared" ca="1" si="62"/>
        <v>0</v>
      </c>
      <c r="H181" s="35">
        <f t="shared" ca="1" si="63"/>
        <v>0</v>
      </c>
      <c r="I181" s="35">
        <f t="shared" ca="1" si="53"/>
        <v>0</v>
      </c>
      <c r="J181" s="35">
        <f t="shared" ca="1" si="56"/>
        <v>0</v>
      </c>
      <c r="K181" s="35">
        <f t="shared" ca="1" si="57"/>
        <v>0</v>
      </c>
      <c r="L181" s="36" t="str">
        <f t="shared" ca="1" si="58"/>
        <v/>
      </c>
      <c r="M181" s="37" t="s">
        <v>49</v>
      </c>
      <c r="N181" s="38" t="s">
        <v>49</v>
      </c>
      <c r="O181" s="39" t="s">
        <v>394</v>
      </c>
      <c r="P181" s="40"/>
      <c r="Q181" s="41"/>
      <c r="R181" s="42" t="s">
        <v>395</v>
      </c>
      <c r="S181" s="43" t="s">
        <v>67</v>
      </c>
      <c r="T181" s="44">
        <v>43.8</v>
      </c>
      <c r="U181" s="45"/>
      <c r="V181" s="45"/>
      <c r="W181" s="46"/>
      <c r="X181" s="47"/>
      <c r="Y181" s="47"/>
    </row>
    <row r="182" spans="1:25" s="10" customFormat="1" ht="20.100000000000001" customHeight="1" x14ac:dyDescent="0.2">
      <c r="A182" s="34">
        <f t="shared" ref="A182:A346" si="65">CHOOSE(1+LOG(1+2*(ORÇAMENTO.Nivel="Nível 1")+4*(ORÇAMENTO.Nivel="Nível 2")+8*(ORÇAMENTO.Nivel="Nível 3")+16*(ORÇAMENTO.Nivel="Nível 4")+32*(ORÇAMENTO.Nivel="Serviço"),2),0,1,2,3,4,"S")</f>
        <v>2</v>
      </c>
      <c r="B182" s="35">
        <f t="shared" ca="1" si="54"/>
        <v>2</v>
      </c>
      <c r="C182" s="35">
        <f t="shared" ca="1" si="59"/>
        <v>2</v>
      </c>
      <c r="D182" s="35">
        <f t="shared" ca="1" si="55"/>
        <v>3</v>
      </c>
      <c r="E182" s="35">
        <f t="shared" ca="1" si="60"/>
        <v>1</v>
      </c>
      <c r="F182" s="35">
        <f t="shared" ca="1" si="61"/>
        <v>20</v>
      </c>
      <c r="G182" s="35">
        <f t="shared" ca="1" si="62"/>
        <v>0</v>
      </c>
      <c r="H182" s="35">
        <f t="shared" ca="1" si="63"/>
        <v>0</v>
      </c>
      <c r="I182" s="35">
        <f t="shared" ca="1" si="53"/>
        <v>0</v>
      </c>
      <c r="J182" s="35">
        <f t="shared" ca="1" si="56"/>
        <v>3</v>
      </c>
      <c r="K182" s="35" t="e">
        <f t="shared" ca="1" si="57"/>
        <v>#N/A</v>
      </c>
      <c r="L182" s="36" t="str">
        <f t="shared" ca="1" si="58"/>
        <v/>
      </c>
      <c r="M182" s="37" t="s">
        <v>58</v>
      </c>
      <c r="N182" s="38" t="s">
        <v>58</v>
      </c>
      <c r="O182" s="71" t="s">
        <v>396</v>
      </c>
      <c r="P182" s="40"/>
      <c r="Q182" s="41"/>
      <c r="R182" s="72" t="s">
        <v>397</v>
      </c>
      <c r="S182" s="43" t="s">
        <v>57</v>
      </c>
      <c r="T182" s="44"/>
      <c r="U182" s="45"/>
      <c r="V182" s="45"/>
      <c r="W182" s="73"/>
      <c r="X182" s="8"/>
      <c r="Y182" s="8"/>
    </row>
    <row r="183" spans="1:25" s="10" customFormat="1" x14ac:dyDescent="0.2">
      <c r="A183" s="34" t="str">
        <f t="shared" si="65"/>
        <v>S</v>
      </c>
      <c r="B183" s="35">
        <f t="shared" ca="1" si="54"/>
        <v>2</v>
      </c>
      <c r="C183" s="35" t="str">
        <f t="shared" ca="1" si="59"/>
        <v>S</v>
      </c>
      <c r="D183" s="35">
        <f t="shared" ca="1" si="55"/>
        <v>0</v>
      </c>
      <c r="E183" s="35">
        <f t="shared" ca="1" si="60"/>
        <v>1</v>
      </c>
      <c r="F183" s="35">
        <f t="shared" ca="1" si="61"/>
        <v>20</v>
      </c>
      <c r="G183" s="35">
        <f t="shared" ca="1" si="62"/>
        <v>0</v>
      </c>
      <c r="H183" s="35">
        <f t="shared" ca="1" si="63"/>
        <v>0</v>
      </c>
      <c r="I183" s="35">
        <f t="shared" ca="1" si="53"/>
        <v>0</v>
      </c>
      <c r="J183" s="35">
        <f t="shared" ca="1" si="56"/>
        <v>0</v>
      </c>
      <c r="K183" s="35">
        <f t="shared" ca="1" si="57"/>
        <v>0</v>
      </c>
      <c r="L183" s="36" t="str">
        <f t="shared" ca="1" si="58"/>
        <v/>
      </c>
      <c r="M183" s="37" t="s">
        <v>49</v>
      </c>
      <c r="N183" s="38" t="s">
        <v>49</v>
      </c>
      <c r="O183" s="71" t="s">
        <v>398</v>
      </c>
      <c r="P183" s="40"/>
      <c r="Q183" s="41"/>
      <c r="R183" s="42" t="s">
        <v>399</v>
      </c>
      <c r="S183" s="43" t="s">
        <v>85</v>
      </c>
      <c r="T183" s="44">
        <v>18.149999999999999</v>
      </c>
      <c r="U183" s="45"/>
      <c r="V183" s="45"/>
      <c r="W183" s="73"/>
      <c r="X183" s="8"/>
      <c r="Y183" s="8"/>
    </row>
    <row r="184" spans="1:25" s="10" customFormat="1" x14ac:dyDescent="0.2">
      <c r="A184" s="34" t="str">
        <f t="shared" si="65"/>
        <v>S</v>
      </c>
      <c r="B184" s="35">
        <f t="shared" ca="1" si="54"/>
        <v>2</v>
      </c>
      <c r="C184" s="35" t="str">
        <f t="shared" ca="1" si="59"/>
        <v>S</v>
      </c>
      <c r="D184" s="35">
        <f t="shared" ca="1" si="55"/>
        <v>0</v>
      </c>
      <c r="E184" s="35">
        <f t="shared" ca="1" si="60"/>
        <v>1</v>
      </c>
      <c r="F184" s="35">
        <f t="shared" ca="1" si="61"/>
        <v>20</v>
      </c>
      <c r="G184" s="35">
        <f t="shared" ca="1" si="62"/>
        <v>0</v>
      </c>
      <c r="H184" s="35">
        <f t="shared" ca="1" si="63"/>
        <v>0</v>
      </c>
      <c r="I184" s="35">
        <f t="shared" ca="1" si="53"/>
        <v>0</v>
      </c>
      <c r="J184" s="35">
        <f t="shared" ca="1" si="56"/>
        <v>0</v>
      </c>
      <c r="K184" s="35">
        <f t="shared" ca="1" si="57"/>
        <v>0</v>
      </c>
      <c r="L184" s="36" t="str">
        <f t="shared" ca="1" si="58"/>
        <v/>
      </c>
      <c r="M184" s="37" t="s">
        <v>49</v>
      </c>
      <c r="N184" s="38" t="s">
        <v>49</v>
      </c>
      <c r="O184" s="71" t="s">
        <v>400</v>
      </c>
      <c r="P184" s="40"/>
      <c r="Q184" s="41"/>
      <c r="R184" s="42" t="s">
        <v>401</v>
      </c>
      <c r="S184" s="43" t="s">
        <v>67</v>
      </c>
      <c r="T184" s="44">
        <v>1300</v>
      </c>
      <c r="U184" s="45"/>
      <c r="V184" s="45"/>
      <c r="W184" s="73"/>
      <c r="X184" s="8"/>
      <c r="Y184" s="8"/>
    </row>
    <row r="185" spans="1:25" s="10" customFormat="1" ht="24.95" customHeight="1" x14ac:dyDescent="0.2">
      <c r="A185" s="34">
        <f t="shared" si="65"/>
        <v>1</v>
      </c>
      <c r="B185" s="35">
        <f t="shared" ca="1" si="54"/>
        <v>1</v>
      </c>
      <c r="C185" s="35">
        <f t="shared" ca="1" si="59"/>
        <v>1</v>
      </c>
      <c r="D185" s="35">
        <f t="shared" ca="1" si="55"/>
        <v>133</v>
      </c>
      <c r="E185" s="35">
        <f t="shared" ca="1" si="60"/>
        <v>2</v>
      </c>
      <c r="F185" s="35">
        <f t="shared" ca="1" si="61"/>
        <v>0</v>
      </c>
      <c r="G185" s="35">
        <f t="shared" ca="1" si="62"/>
        <v>0</v>
      </c>
      <c r="H185" s="35">
        <f t="shared" ca="1" si="63"/>
        <v>0</v>
      </c>
      <c r="I185" s="35">
        <f t="shared" ca="1" si="53"/>
        <v>0</v>
      </c>
      <c r="J185" s="35">
        <f t="shared" ca="1" si="56"/>
        <v>162</v>
      </c>
      <c r="K185" s="35">
        <f t="shared" ca="1" si="57"/>
        <v>133</v>
      </c>
      <c r="L185" s="36" t="str">
        <f t="shared" ca="1" si="58"/>
        <v>F</v>
      </c>
      <c r="M185" s="37" t="s">
        <v>54</v>
      </c>
      <c r="N185" s="38" t="s">
        <v>54</v>
      </c>
      <c r="O185" s="76" t="s">
        <v>402</v>
      </c>
      <c r="P185" s="40"/>
      <c r="Q185" s="41"/>
      <c r="R185" s="77" t="s">
        <v>403</v>
      </c>
      <c r="S185" s="43" t="s">
        <v>57</v>
      </c>
      <c r="T185" s="44"/>
      <c r="U185" s="45"/>
      <c r="V185" s="45"/>
      <c r="W185" s="78"/>
      <c r="X185" s="8"/>
      <c r="Y185" s="8"/>
    </row>
    <row r="186" spans="1:25" s="10" customFormat="1" ht="20.100000000000001" customHeight="1" x14ac:dyDescent="0.2">
      <c r="A186" s="34">
        <f t="shared" si="65"/>
        <v>2</v>
      </c>
      <c r="B186" s="35">
        <f t="shared" ca="1" si="54"/>
        <v>2</v>
      </c>
      <c r="C186" s="35">
        <f t="shared" ca="1" si="59"/>
        <v>2</v>
      </c>
      <c r="D186" s="35">
        <f t="shared" ca="1" si="55"/>
        <v>2</v>
      </c>
      <c r="E186" s="35">
        <f t="shared" ca="1" si="60"/>
        <v>2</v>
      </c>
      <c r="F186" s="35">
        <f t="shared" ca="1" si="61"/>
        <v>1</v>
      </c>
      <c r="G186" s="35">
        <f t="shared" ca="1" si="62"/>
        <v>0</v>
      </c>
      <c r="H186" s="35">
        <f t="shared" ca="1" si="63"/>
        <v>0</v>
      </c>
      <c r="I186" s="35">
        <f t="shared" ca="1" si="53"/>
        <v>0</v>
      </c>
      <c r="J186" s="35">
        <f t="shared" ca="1" si="56"/>
        <v>132</v>
      </c>
      <c r="K186" s="35">
        <f t="shared" ca="1" si="57"/>
        <v>2</v>
      </c>
      <c r="L186" s="36" t="str">
        <f t="shared" ca="1" si="58"/>
        <v/>
      </c>
      <c r="M186" s="37" t="s">
        <v>58</v>
      </c>
      <c r="N186" s="38" t="s">
        <v>58</v>
      </c>
      <c r="O186" s="71" t="s">
        <v>404</v>
      </c>
      <c r="P186" s="40"/>
      <c r="Q186" s="41"/>
      <c r="R186" s="72" t="s">
        <v>60</v>
      </c>
      <c r="S186" s="43" t="s">
        <v>85</v>
      </c>
      <c r="T186" s="44"/>
      <c r="U186" s="45"/>
      <c r="V186" s="45"/>
      <c r="W186" s="73"/>
      <c r="X186" s="8"/>
      <c r="Y186" s="8"/>
    </row>
    <row r="187" spans="1:25" s="10" customFormat="1" ht="33.75" x14ac:dyDescent="0.2">
      <c r="A187" s="34" t="str">
        <f t="shared" si="65"/>
        <v>S</v>
      </c>
      <c r="B187" s="35">
        <f t="shared" ca="1" si="54"/>
        <v>2</v>
      </c>
      <c r="C187" s="35" t="str">
        <f t="shared" ca="1" si="59"/>
        <v>S</v>
      </c>
      <c r="D187" s="35">
        <f t="shared" ca="1" si="55"/>
        <v>0</v>
      </c>
      <c r="E187" s="35">
        <f t="shared" ca="1" si="60"/>
        <v>2</v>
      </c>
      <c r="F187" s="35">
        <f t="shared" ca="1" si="61"/>
        <v>1</v>
      </c>
      <c r="G187" s="35">
        <f t="shared" ca="1" si="62"/>
        <v>0</v>
      </c>
      <c r="H187" s="35">
        <f t="shared" ca="1" si="63"/>
        <v>0</v>
      </c>
      <c r="I187" s="35">
        <f t="shared" ca="1" si="53"/>
        <v>0</v>
      </c>
      <c r="J187" s="35">
        <f t="shared" ca="1" si="56"/>
        <v>0</v>
      </c>
      <c r="K187" s="35">
        <f t="shared" ca="1" si="57"/>
        <v>0</v>
      </c>
      <c r="L187" s="36" t="str">
        <f t="shared" ca="1" si="58"/>
        <v/>
      </c>
      <c r="M187" s="37" t="s">
        <v>49</v>
      </c>
      <c r="N187" s="38" t="s">
        <v>49</v>
      </c>
      <c r="O187" s="71" t="s">
        <v>405</v>
      </c>
      <c r="P187" s="40"/>
      <c r="Q187" s="41"/>
      <c r="R187" s="42" t="s">
        <v>406</v>
      </c>
      <c r="S187" s="43" t="s">
        <v>67</v>
      </c>
      <c r="T187" s="44">
        <v>92.48</v>
      </c>
      <c r="U187" s="45"/>
      <c r="V187" s="45"/>
      <c r="W187" s="73"/>
      <c r="X187" s="8"/>
      <c r="Y187" s="8"/>
    </row>
    <row r="188" spans="1:25" s="10" customFormat="1" ht="20.100000000000001" customHeight="1" x14ac:dyDescent="0.2">
      <c r="A188" s="34">
        <f t="shared" si="65"/>
        <v>2</v>
      </c>
      <c r="B188" s="35">
        <f t="shared" ca="1" si="54"/>
        <v>2</v>
      </c>
      <c r="C188" s="35">
        <f t="shared" ca="1" si="59"/>
        <v>2</v>
      </c>
      <c r="D188" s="35">
        <f t="shared" ca="1" si="55"/>
        <v>3</v>
      </c>
      <c r="E188" s="35">
        <f t="shared" ca="1" si="60"/>
        <v>2</v>
      </c>
      <c r="F188" s="35">
        <f t="shared" ca="1" si="61"/>
        <v>2</v>
      </c>
      <c r="G188" s="35">
        <f t="shared" ca="1" si="62"/>
        <v>0</v>
      </c>
      <c r="H188" s="35">
        <f t="shared" ca="1" si="63"/>
        <v>0</v>
      </c>
      <c r="I188" s="35">
        <f t="shared" ca="1" si="53"/>
        <v>0</v>
      </c>
      <c r="J188" s="35">
        <f t="shared" ca="1" si="56"/>
        <v>130</v>
      </c>
      <c r="K188" s="35">
        <f t="shared" ca="1" si="57"/>
        <v>3</v>
      </c>
      <c r="L188" s="36" t="str">
        <f t="shared" ca="1" si="58"/>
        <v/>
      </c>
      <c r="M188" s="37" t="s">
        <v>58</v>
      </c>
      <c r="N188" s="38" t="s">
        <v>58</v>
      </c>
      <c r="O188" s="71" t="s">
        <v>407</v>
      </c>
      <c r="P188" s="40"/>
      <c r="Q188" s="41"/>
      <c r="R188" s="72" t="s">
        <v>107</v>
      </c>
      <c r="S188" s="43" t="s">
        <v>57</v>
      </c>
      <c r="T188" s="44"/>
      <c r="U188" s="45"/>
      <c r="V188" s="45"/>
      <c r="W188" s="73"/>
      <c r="X188" s="8"/>
      <c r="Y188" s="8"/>
    </row>
    <row r="189" spans="1:25" s="10" customFormat="1" x14ac:dyDescent="0.2">
      <c r="A189" s="34" t="str">
        <f t="shared" si="65"/>
        <v>S</v>
      </c>
      <c r="B189" s="35">
        <f t="shared" ca="1" si="54"/>
        <v>2</v>
      </c>
      <c r="C189" s="35" t="str">
        <f t="shared" ca="1" si="59"/>
        <v>S</v>
      </c>
      <c r="D189" s="35">
        <f t="shared" ca="1" si="55"/>
        <v>0</v>
      </c>
      <c r="E189" s="35">
        <f t="shared" ca="1" si="60"/>
        <v>2</v>
      </c>
      <c r="F189" s="35">
        <f t="shared" ca="1" si="61"/>
        <v>2</v>
      </c>
      <c r="G189" s="35">
        <f t="shared" ca="1" si="62"/>
        <v>0</v>
      </c>
      <c r="H189" s="35">
        <f t="shared" ca="1" si="63"/>
        <v>0</v>
      </c>
      <c r="I189" s="35">
        <f t="shared" ca="1" si="53"/>
        <v>0</v>
      </c>
      <c r="J189" s="35">
        <f t="shared" ca="1" si="56"/>
        <v>0</v>
      </c>
      <c r="K189" s="35">
        <f t="shared" ca="1" si="57"/>
        <v>0</v>
      </c>
      <c r="L189" s="36" t="str">
        <f t="shared" ca="1" si="58"/>
        <v/>
      </c>
      <c r="M189" s="37" t="s">
        <v>49</v>
      </c>
      <c r="N189" s="38" t="s">
        <v>49</v>
      </c>
      <c r="O189" s="71" t="s">
        <v>408</v>
      </c>
      <c r="P189" s="40"/>
      <c r="Q189" s="41"/>
      <c r="R189" s="42" t="s">
        <v>111</v>
      </c>
      <c r="S189" s="43" t="s">
        <v>92</v>
      </c>
      <c r="T189" s="44">
        <v>12</v>
      </c>
      <c r="U189" s="45"/>
      <c r="V189" s="45"/>
      <c r="W189" s="73"/>
      <c r="X189" s="8"/>
      <c r="Y189" s="8"/>
    </row>
    <row r="190" spans="1:25" s="48" customFormat="1" ht="22.5" x14ac:dyDescent="0.2">
      <c r="A190" s="34" t="str">
        <f t="shared" si="65"/>
        <v>S</v>
      </c>
      <c r="B190" s="35">
        <f t="shared" ca="1" si="54"/>
        <v>2</v>
      </c>
      <c r="C190" s="35" t="str">
        <f t="shared" ca="1" si="59"/>
        <v>S</v>
      </c>
      <c r="D190" s="35">
        <f t="shared" ca="1" si="55"/>
        <v>0</v>
      </c>
      <c r="E190" s="35">
        <f t="shared" ca="1" si="60"/>
        <v>2</v>
      </c>
      <c r="F190" s="35">
        <f t="shared" ca="1" si="61"/>
        <v>2</v>
      </c>
      <c r="G190" s="35">
        <f t="shared" ca="1" si="62"/>
        <v>0</v>
      </c>
      <c r="H190" s="35">
        <f t="shared" ca="1" si="63"/>
        <v>0</v>
      </c>
      <c r="I190" s="35">
        <f t="shared" ca="1" si="53"/>
        <v>0</v>
      </c>
      <c r="J190" s="35">
        <f t="shared" ca="1" si="56"/>
        <v>0</v>
      </c>
      <c r="K190" s="35">
        <f t="shared" ca="1" si="57"/>
        <v>0</v>
      </c>
      <c r="L190" s="36" t="str">
        <f t="shared" ca="1" si="58"/>
        <v/>
      </c>
      <c r="M190" s="37" t="s">
        <v>49</v>
      </c>
      <c r="N190" s="38" t="s">
        <v>49</v>
      </c>
      <c r="O190" s="39" t="s">
        <v>409</v>
      </c>
      <c r="P190" s="40"/>
      <c r="Q190" s="41"/>
      <c r="R190" s="42" t="s">
        <v>109</v>
      </c>
      <c r="S190" s="43" t="s">
        <v>92</v>
      </c>
      <c r="T190" s="44">
        <v>12</v>
      </c>
      <c r="U190" s="45"/>
      <c r="V190" s="45"/>
      <c r="W190" s="46"/>
      <c r="X190" s="47"/>
      <c r="Y190" s="47"/>
    </row>
    <row r="191" spans="1:25" s="48" customFormat="1" ht="20.100000000000001" customHeight="1" x14ac:dyDescent="0.2">
      <c r="A191" s="34">
        <f t="shared" si="65"/>
        <v>2</v>
      </c>
      <c r="B191" s="35">
        <f t="shared" ca="1" si="54"/>
        <v>2</v>
      </c>
      <c r="C191" s="35">
        <f t="shared" ca="1" si="59"/>
        <v>2</v>
      </c>
      <c r="D191" s="35">
        <f t="shared" ca="1" si="55"/>
        <v>8</v>
      </c>
      <c r="E191" s="35">
        <f t="shared" ca="1" si="60"/>
        <v>2</v>
      </c>
      <c r="F191" s="35">
        <f t="shared" ca="1" si="61"/>
        <v>3</v>
      </c>
      <c r="G191" s="35">
        <f t="shared" ca="1" si="62"/>
        <v>0</v>
      </c>
      <c r="H191" s="35">
        <f t="shared" ca="1" si="63"/>
        <v>0</v>
      </c>
      <c r="I191" s="35">
        <f t="shared" ca="1" si="53"/>
        <v>0</v>
      </c>
      <c r="J191" s="35">
        <f t="shared" ca="1" si="56"/>
        <v>127</v>
      </c>
      <c r="K191" s="35">
        <f t="shared" ca="1" si="57"/>
        <v>8</v>
      </c>
      <c r="L191" s="36" t="str">
        <f t="shared" ca="1" si="58"/>
        <v/>
      </c>
      <c r="M191" s="37" t="s">
        <v>58</v>
      </c>
      <c r="N191" s="38" t="s">
        <v>58</v>
      </c>
      <c r="O191" s="71" t="s">
        <v>410</v>
      </c>
      <c r="P191" s="40"/>
      <c r="Q191" s="41"/>
      <c r="R191" s="72" t="s">
        <v>113</v>
      </c>
      <c r="S191" s="43" t="s">
        <v>57</v>
      </c>
      <c r="T191" s="44"/>
      <c r="U191" s="45"/>
      <c r="V191" s="45"/>
      <c r="W191" s="73"/>
      <c r="X191" s="47"/>
      <c r="Y191" s="47"/>
    </row>
    <row r="192" spans="1:25" s="48" customFormat="1" ht="22.5" x14ac:dyDescent="0.2">
      <c r="A192" s="34" t="str">
        <f t="shared" si="65"/>
        <v>S</v>
      </c>
      <c r="B192" s="35">
        <f t="shared" ca="1" si="54"/>
        <v>2</v>
      </c>
      <c r="C192" s="35" t="str">
        <f t="shared" ca="1" si="59"/>
        <v>S</v>
      </c>
      <c r="D192" s="35">
        <f t="shared" ca="1" si="55"/>
        <v>0</v>
      </c>
      <c r="E192" s="35">
        <f t="shared" ca="1" si="60"/>
        <v>2</v>
      </c>
      <c r="F192" s="35">
        <f t="shared" ca="1" si="61"/>
        <v>3</v>
      </c>
      <c r="G192" s="35">
        <f t="shared" ca="1" si="62"/>
        <v>0</v>
      </c>
      <c r="H192" s="35">
        <f t="shared" ca="1" si="63"/>
        <v>0</v>
      </c>
      <c r="I192" s="35">
        <f t="shared" ca="1" si="53"/>
        <v>0</v>
      </c>
      <c r="J192" s="35">
        <f t="shared" ca="1" si="56"/>
        <v>0</v>
      </c>
      <c r="K192" s="35">
        <f t="shared" ca="1" si="57"/>
        <v>0</v>
      </c>
      <c r="L192" s="36" t="str">
        <f t="shared" ca="1" si="58"/>
        <v/>
      </c>
      <c r="M192" s="37" t="s">
        <v>49</v>
      </c>
      <c r="N192" s="38" t="s">
        <v>49</v>
      </c>
      <c r="O192" s="39" t="s">
        <v>411</v>
      </c>
      <c r="P192" s="40"/>
      <c r="Q192" s="41"/>
      <c r="R192" s="42" t="s">
        <v>130</v>
      </c>
      <c r="S192" s="43" t="s">
        <v>92</v>
      </c>
      <c r="T192" s="44">
        <v>6.24</v>
      </c>
      <c r="U192" s="45"/>
      <c r="V192" s="45"/>
      <c r="W192" s="46"/>
      <c r="X192" s="47"/>
      <c r="Y192" s="47"/>
    </row>
    <row r="193" spans="1:25" s="48" customFormat="1" x14ac:dyDescent="0.2">
      <c r="A193" s="34" t="str">
        <f t="shared" si="65"/>
        <v>S</v>
      </c>
      <c r="B193" s="35">
        <f t="shared" ca="1" si="54"/>
        <v>2</v>
      </c>
      <c r="C193" s="35" t="str">
        <f t="shared" ca="1" si="59"/>
        <v>S</v>
      </c>
      <c r="D193" s="35">
        <f t="shared" ca="1" si="55"/>
        <v>0</v>
      </c>
      <c r="E193" s="35">
        <f t="shared" ca="1" si="60"/>
        <v>2</v>
      </c>
      <c r="F193" s="35">
        <f t="shared" ca="1" si="61"/>
        <v>3</v>
      </c>
      <c r="G193" s="35">
        <f t="shared" ca="1" si="62"/>
        <v>0</v>
      </c>
      <c r="H193" s="35">
        <f t="shared" ca="1" si="63"/>
        <v>0</v>
      </c>
      <c r="I193" s="35">
        <f t="shared" ca="1" si="53"/>
        <v>0</v>
      </c>
      <c r="J193" s="35">
        <f t="shared" ca="1" si="56"/>
        <v>0</v>
      </c>
      <c r="K193" s="35">
        <f t="shared" ca="1" si="57"/>
        <v>0</v>
      </c>
      <c r="L193" s="36" t="str">
        <f t="shared" ca="1" si="58"/>
        <v/>
      </c>
      <c r="M193" s="37" t="s">
        <v>49</v>
      </c>
      <c r="N193" s="38" t="s">
        <v>49</v>
      </c>
      <c r="O193" s="39" t="s">
        <v>412</v>
      </c>
      <c r="P193" s="40"/>
      <c r="Q193" s="41"/>
      <c r="R193" s="42" t="s">
        <v>132</v>
      </c>
      <c r="S193" s="43" t="s">
        <v>92</v>
      </c>
      <c r="T193" s="44">
        <v>3.62</v>
      </c>
      <c r="U193" s="45"/>
      <c r="V193" s="45"/>
      <c r="W193" s="46"/>
      <c r="X193" s="47"/>
      <c r="Y193" s="47"/>
    </row>
    <row r="194" spans="1:25" s="48" customFormat="1" ht="22.5" x14ac:dyDescent="0.2">
      <c r="A194" s="34" t="str">
        <f t="shared" si="65"/>
        <v>S</v>
      </c>
      <c r="B194" s="35">
        <f t="shared" ca="1" si="54"/>
        <v>2</v>
      </c>
      <c r="C194" s="35" t="str">
        <f t="shared" ca="1" si="59"/>
        <v>S</v>
      </c>
      <c r="D194" s="35">
        <f t="shared" ca="1" si="55"/>
        <v>0</v>
      </c>
      <c r="E194" s="35">
        <f t="shared" ca="1" si="60"/>
        <v>2</v>
      </c>
      <c r="F194" s="35">
        <f t="shared" ca="1" si="61"/>
        <v>3</v>
      </c>
      <c r="G194" s="35">
        <f t="shared" ca="1" si="62"/>
        <v>0</v>
      </c>
      <c r="H194" s="35">
        <f t="shared" ca="1" si="63"/>
        <v>0</v>
      </c>
      <c r="I194" s="35">
        <f t="shared" ca="1" si="53"/>
        <v>0</v>
      </c>
      <c r="J194" s="35">
        <f t="shared" ca="1" si="56"/>
        <v>0</v>
      </c>
      <c r="K194" s="35">
        <f t="shared" ca="1" si="57"/>
        <v>0</v>
      </c>
      <c r="L194" s="36" t="str">
        <f t="shared" ca="1" si="58"/>
        <v/>
      </c>
      <c r="M194" s="37" t="s">
        <v>49</v>
      </c>
      <c r="N194" s="38" t="s">
        <v>49</v>
      </c>
      <c r="O194" s="39" t="s">
        <v>413</v>
      </c>
      <c r="P194" s="40"/>
      <c r="Q194" s="41"/>
      <c r="R194" s="42" t="s">
        <v>117</v>
      </c>
      <c r="S194" s="43" t="s">
        <v>92</v>
      </c>
      <c r="T194" s="44">
        <v>24</v>
      </c>
      <c r="U194" s="45"/>
      <c r="V194" s="45"/>
      <c r="W194" s="46"/>
      <c r="X194" s="47"/>
      <c r="Y194" s="47"/>
    </row>
    <row r="195" spans="1:25" s="48" customFormat="1" ht="22.5" x14ac:dyDescent="0.2">
      <c r="A195" s="34" t="str">
        <f t="shared" si="65"/>
        <v>S</v>
      </c>
      <c r="B195" s="35">
        <f t="shared" ca="1" si="54"/>
        <v>2</v>
      </c>
      <c r="C195" s="35" t="str">
        <f t="shared" ca="1" si="59"/>
        <v>S</v>
      </c>
      <c r="D195" s="35">
        <f t="shared" ca="1" si="55"/>
        <v>0</v>
      </c>
      <c r="E195" s="35">
        <f t="shared" ca="1" si="60"/>
        <v>2</v>
      </c>
      <c r="F195" s="35">
        <f t="shared" ca="1" si="61"/>
        <v>3</v>
      </c>
      <c r="G195" s="35">
        <f t="shared" ca="1" si="62"/>
        <v>0</v>
      </c>
      <c r="H195" s="35">
        <f t="shared" ca="1" si="63"/>
        <v>0</v>
      </c>
      <c r="I195" s="35">
        <f t="shared" ca="1" si="53"/>
        <v>0</v>
      </c>
      <c r="J195" s="35">
        <f t="shared" ca="1" si="56"/>
        <v>0</v>
      </c>
      <c r="K195" s="35">
        <f t="shared" ca="1" si="57"/>
        <v>0</v>
      </c>
      <c r="L195" s="36" t="str">
        <f t="shared" ca="1" si="58"/>
        <v/>
      </c>
      <c r="M195" s="37" t="s">
        <v>49</v>
      </c>
      <c r="N195" s="38" t="s">
        <v>49</v>
      </c>
      <c r="O195" s="39" t="s">
        <v>414</v>
      </c>
      <c r="P195" s="40"/>
      <c r="Q195" s="41"/>
      <c r="R195" s="42" t="s">
        <v>119</v>
      </c>
      <c r="S195" s="43" t="s">
        <v>92</v>
      </c>
      <c r="T195" s="44">
        <v>24</v>
      </c>
      <c r="U195" s="45"/>
      <c r="V195" s="45"/>
      <c r="W195" s="46"/>
      <c r="X195" s="47"/>
      <c r="Y195" s="47"/>
    </row>
    <row r="196" spans="1:25" s="48" customFormat="1" x14ac:dyDescent="0.2">
      <c r="A196" s="34" t="str">
        <f t="shared" si="65"/>
        <v>S</v>
      </c>
      <c r="B196" s="35">
        <f t="shared" ca="1" si="54"/>
        <v>2</v>
      </c>
      <c r="C196" s="35" t="str">
        <f t="shared" ca="1" si="59"/>
        <v>S</v>
      </c>
      <c r="D196" s="35">
        <f t="shared" ca="1" si="55"/>
        <v>0</v>
      </c>
      <c r="E196" s="35">
        <f t="shared" ca="1" si="60"/>
        <v>2</v>
      </c>
      <c r="F196" s="35">
        <f t="shared" ca="1" si="61"/>
        <v>3</v>
      </c>
      <c r="G196" s="35">
        <f t="shared" ca="1" si="62"/>
        <v>0</v>
      </c>
      <c r="H196" s="35">
        <f t="shared" ca="1" si="63"/>
        <v>0</v>
      </c>
      <c r="I196" s="35">
        <f t="shared" ca="1" si="53"/>
        <v>0</v>
      </c>
      <c r="J196" s="35">
        <f t="shared" ca="1" si="56"/>
        <v>0</v>
      </c>
      <c r="K196" s="35">
        <f t="shared" ca="1" si="57"/>
        <v>0</v>
      </c>
      <c r="L196" s="36" t="str">
        <f t="shared" ca="1" si="58"/>
        <v/>
      </c>
      <c r="M196" s="37" t="s">
        <v>49</v>
      </c>
      <c r="N196" s="38" t="s">
        <v>49</v>
      </c>
      <c r="O196" s="39" t="s">
        <v>415</v>
      </c>
      <c r="P196" s="40"/>
      <c r="Q196" s="41"/>
      <c r="R196" s="42" t="s">
        <v>121</v>
      </c>
      <c r="S196" s="43" t="s">
        <v>93</v>
      </c>
      <c r="T196" s="44">
        <v>24</v>
      </c>
      <c r="U196" s="45"/>
      <c r="V196" s="45"/>
      <c r="W196" s="46"/>
      <c r="X196" s="47"/>
      <c r="Y196" s="47"/>
    </row>
    <row r="197" spans="1:25" s="48" customFormat="1" x14ac:dyDescent="0.2">
      <c r="A197" s="34" t="str">
        <f t="shared" si="65"/>
        <v>S</v>
      </c>
      <c r="B197" s="35">
        <f t="shared" ca="1" si="54"/>
        <v>2</v>
      </c>
      <c r="C197" s="35" t="str">
        <f t="shared" ca="1" si="59"/>
        <v>S</v>
      </c>
      <c r="D197" s="35">
        <f t="shared" ca="1" si="55"/>
        <v>0</v>
      </c>
      <c r="E197" s="35">
        <f t="shared" ca="1" si="60"/>
        <v>2</v>
      </c>
      <c r="F197" s="35">
        <f t="shared" ca="1" si="61"/>
        <v>3</v>
      </c>
      <c r="G197" s="35">
        <f t="shared" ca="1" si="62"/>
        <v>0</v>
      </c>
      <c r="H197" s="35">
        <f t="shared" ca="1" si="63"/>
        <v>0</v>
      </c>
      <c r="I197" s="35">
        <f t="shared" ca="1" si="53"/>
        <v>0</v>
      </c>
      <c r="J197" s="35">
        <f t="shared" ca="1" si="56"/>
        <v>0</v>
      </c>
      <c r="K197" s="35">
        <f t="shared" ca="1" si="57"/>
        <v>0</v>
      </c>
      <c r="L197" s="36" t="str">
        <f t="shared" ca="1" si="58"/>
        <v/>
      </c>
      <c r="M197" s="37" t="s">
        <v>49</v>
      </c>
      <c r="N197" s="38" t="s">
        <v>49</v>
      </c>
      <c r="O197" s="39" t="s">
        <v>416</v>
      </c>
      <c r="P197" s="40"/>
      <c r="Q197" s="41"/>
      <c r="R197" s="42" t="s">
        <v>123</v>
      </c>
      <c r="S197" s="43" t="s">
        <v>124</v>
      </c>
      <c r="T197" s="44">
        <v>240</v>
      </c>
      <c r="U197" s="45"/>
      <c r="V197" s="45"/>
      <c r="W197" s="46"/>
      <c r="X197" s="47"/>
      <c r="Y197" s="47"/>
    </row>
    <row r="198" spans="1:25" s="48" customFormat="1" ht="22.5" x14ac:dyDescent="0.2">
      <c r="A198" s="34" t="str">
        <f t="shared" si="65"/>
        <v>S</v>
      </c>
      <c r="B198" s="35">
        <f t="shared" ca="1" si="54"/>
        <v>2</v>
      </c>
      <c r="C198" s="35" t="str">
        <f t="shared" ca="1" si="59"/>
        <v>S</v>
      </c>
      <c r="D198" s="35">
        <f t="shared" ca="1" si="55"/>
        <v>0</v>
      </c>
      <c r="E198" s="35">
        <f t="shared" ca="1" si="60"/>
        <v>2</v>
      </c>
      <c r="F198" s="35">
        <f t="shared" ca="1" si="61"/>
        <v>3</v>
      </c>
      <c r="G198" s="35">
        <f t="shared" ca="1" si="62"/>
        <v>0</v>
      </c>
      <c r="H198" s="35">
        <f t="shared" ca="1" si="63"/>
        <v>0</v>
      </c>
      <c r="I198" s="35">
        <f t="shared" ca="1" si="53"/>
        <v>0</v>
      </c>
      <c r="J198" s="35">
        <f t="shared" ca="1" si="56"/>
        <v>0</v>
      </c>
      <c r="K198" s="35">
        <f t="shared" ca="1" si="57"/>
        <v>0</v>
      </c>
      <c r="L198" s="36" t="str">
        <f t="shared" ca="1" si="58"/>
        <v/>
      </c>
      <c r="M198" s="37" t="s">
        <v>49</v>
      </c>
      <c r="N198" s="38" t="s">
        <v>49</v>
      </c>
      <c r="O198" s="39" t="s">
        <v>417</v>
      </c>
      <c r="P198" s="40"/>
      <c r="Q198" s="41"/>
      <c r="R198" s="42" t="s">
        <v>126</v>
      </c>
      <c r="S198" s="43" t="s">
        <v>92</v>
      </c>
      <c r="T198" s="44">
        <v>19.2</v>
      </c>
      <c r="U198" s="45"/>
      <c r="V198" s="45"/>
      <c r="W198" s="46"/>
      <c r="X198" s="47"/>
      <c r="Y198" s="47"/>
    </row>
    <row r="199" spans="1:25" s="48" customFormat="1" ht="20.100000000000001" customHeight="1" x14ac:dyDescent="0.2">
      <c r="A199" s="34">
        <f t="shared" si="65"/>
        <v>2</v>
      </c>
      <c r="B199" s="35">
        <f t="shared" ca="1" si="54"/>
        <v>2</v>
      </c>
      <c r="C199" s="35">
        <f t="shared" ca="1" si="59"/>
        <v>2</v>
      </c>
      <c r="D199" s="35">
        <f t="shared" ca="1" si="55"/>
        <v>21</v>
      </c>
      <c r="E199" s="35">
        <f t="shared" ca="1" si="60"/>
        <v>2</v>
      </c>
      <c r="F199" s="35">
        <f t="shared" ca="1" si="61"/>
        <v>4</v>
      </c>
      <c r="G199" s="35">
        <f t="shared" ca="1" si="62"/>
        <v>0</v>
      </c>
      <c r="H199" s="35">
        <f t="shared" ca="1" si="63"/>
        <v>0</v>
      </c>
      <c r="I199" s="35">
        <f t="shared" ca="1" si="53"/>
        <v>0</v>
      </c>
      <c r="J199" s="35">
        <f t="shared" ca="1" si="56"/>
        <v>119</v>
      </c>
      <c r="K199" s="35">
        <f t="shared" ca="1" si="57"/>
        <v>21</v>
      </c>
      <c r="L199" s="36" t="str">
        <f t="shared" ca="1" si="58"/>
        <v/>
      </c>
      <c r="M199" s="37" t="s">
        <v>58</v>
      </c>
      <c r="N199" s="38" t="s">
        <v>58</v>
      </c>
      <c r="O199" s="71" t="s">
        <v>418</v>
      </c>
      <c r="P199" s="40"/>
      <c r="Q199" s="41"/>
      <c r="R199" s="72" t="s">
        <v>134</v>
      </c>
      <c r="S199" s="43" t="s">
        <v>57</v>
      </c>
      <c r="T199" s="44"/>
      <c r="U199" s="45"/>
      <c r="V199" s="45"/>
      <c r="W199" s="73"/>
      <c r="X199" s="47"/>
      <c r="Y199" s="47"/>
    </row>
    <row r="200" spans="1:25" s="48" customFormat="1" x14ac:dyDescent="0.2">
      <c r="A200" s="34">
        <f t="shared" si="65"/>
        <v>3</v>
      </c>
      <c r="B200" s="35">
        <f t="shared" ca="1" si="54"/>
        <v>3</v>
      </c>
      <c r="C200" s="35">
        <f t="shared" ca="1" si="59"/>
        <v>3</v>
      </c>
      <c r="D200" s="35">
        <f t="shared" ca="1" si="55"/>
        <v>9</v>
      </c>
      <c r="E200" s="35">
        <f t="shared" ca="1" si="60"/>
        <v>2</v>
      </c>
      <c r="F200" s="35">
        <f t="shared" ca="1" si="61"/>
        <v>4</v>
      </c>
      <c r="G200" s="35">
        <f t="shared" ca="1" si="62"/>
        <v>1</v>
      </c>
      <c r="H200" s="35">
        <f t="shared" ca="1" si="63"/>
        <v>0</v>
      </c>
      <c r="I200" s="35">
        <f t="shared" ca="1" si="53"/>
        <v>0</v>
      </c>
      <c r="J200" s="35">
        <f t="shared" ca="1" si="56"/>
        <v>20</v>
      </c>
      <c r="K200" s="35">
        <f t="shared" ca="1" si="57"/>
        <v>9</v>
      </c>
      <c r="L200" s="36" t="str">
        <f t="shared" ca="1" si="58"/>
        <v/>
      </c>
      <c r="M200" s="37" t="s">
        <v>61</v>
      </c>
      <c r="N200" s="38" t="s">
        <v>61</v>
      </c>
      <c r="O200" s="39" t="s">
        <v>419</v>
      </c>
      <c r="P200" s="40"/>
      <c r="Q200" s="41"/>
      <c r="R200" s="42" t="s">
        <v>420</v>
      </c>
      <c r="S200" s="43" t="s">
        <v>57</v>
      </c>
      <c r="T200" s="44"/>
      <c r="U200" s="45"/>
      <c r="V200" s="45"/>
      <c r="W200" s="46"/>
      <c r="X200" s="47"/>
      <c r="Y200" s="47"/>
    </row>
    <row r="201" spans="1:25" s="48" customFormat="1" ht="22.5" x14ac:dyDescent="0.2">
      <c r="A201" s="34" t="str">
        <f t="shared" si="65"/>
        <v>S</v>
      </c>
      <c r="B201" s="35">
        <f t="shared" ca="1" si="54"/>
        <v>3</v>
      </c>
      <c r="C201" s="35" t="str">
        <f t="shared" ca="1" si="59"/>
        <v>S</v>
      </c>
      <c r="D201" s="35">
        <f t="shared" ca="1" si="55"/>
        <v>0</v>
      </c>
      <c r="E201" s="35">
        <f t="shared" ca="1" si="60"/>
        <v>2</v>
      </c>
      <c r="F201" s="35">
        <f t="shared" ca="1" si="61"/>
        <v>4</v>
      </c>
      <c r="G201" s="35">
        <f t="shared" ca="1" si="62"/>
        <v>1</v>
      </c>
      <c r="H201" s="35">
        <f t="shared" ca="1" si="63"/>
        <v>0</v>
      </c>
      <c r="I201" s="35">
        <f t="shared" ca="1" si="53"/>
        <v>0</v>
      </c>
      <c r="J201" s="35">
        <f t="shared" ca="1" si="56"/>
        <v>0</v>
      </c>
      <c r="K201" s="35">
        <f t="shared" ca="1" si="57"/>
        <v>0</v>
      </c>
      <c r="L201" s="36" t="str">
        <f t="shared" ca="1" si="58"/>
        <v/>
      </c>
      <c r="M201" s="37" t="s">
        <v>49</v>
      </c>
      <c r="N201" s="38" t="s">
        <v>49</v>
      </c>
      <c r="O201" s="39" t="s">
        <v>421</v>
      </c>
      <c r="P201" s="40"/>
      <c r="Q201" s="41"/>
      <c r="R201" s="42" t="s">
        <v>422</v>
      </c>
      <c r="S201" s="43" t="s">
        <v>92</v>
      </c>
      <c r="T201" s="44">
        <v>15.38</v>
      </c>
      <c r="U201" s="45"/>
      <c r="V201" s="45"/>
      <c r="W201" s="46"/>
      <c r="X201" s="47"/>
      <c r="Y201" s="47"/>
    </row>
    <row r="202" spans="1:25" s="48" customFormat="1" x14ac:dyDescent="0.2">
      <c r="A202" s="34" t="str">
        <f t="shared" si="65"/>
        <v>S</v>
      </c>
      <c r="B202" s="35">
        <f t="shared" ca="1" si="54"/>
        <v>3</v>
      </c>
      <c r="C202" s="35" t="str">
        <f t="shared" ca="1" si="59"/>
        <v>S</v>
      </c>
      <c r="D202" s="35">
        <f t="shared" ca="1" si="55"/>
        <v>0</v>
      </c>
      <c r="E202" s="35">
        <f t="shared" ca="1" si="60"/>
        <v>2</v>
      </c>
      <c r="F202" s="35">
        <f t="shared" ca="1" si="61"/>
        <v>4</v>
      </c>
      <c r="G202" s="35">
        <f t="shared" ca="1" si="62"/>
        <v>1</v>
      </c>
      <c r="H202" s="35">
        <f t="shared" ca="1" si="63"/>
        <v>0</v>
      </c>
      <c r="I202" s="35">
        <f t="shared" ca="1" si="53"/>
        <v>0</v>
      </c>
      <c r="J202" s="35">
        <f t="shared" ca="1" si="56"/>
        <v>0</v>
      </c>
      <c r="K202" s="35">
        <f t="shared" ca="1" si="57"/>
        <v>0</v>
      </c>
      <c r="L202" s="36" t="str">
        <f t="shared" ca="1" si="58"/>
        <v/>
      </c>
      <c r="M202" s="37" t="s">
        <v>49</v>
      </c>
      <c r="N202" s="38" t="s">
        <v>49</v>
      </c>
      <c r="O202" s="39" t="s">
        <v>423</v>
      </c>
      <c r="P202" s="40"/>
      <c r="Q202" s="41"/>
      <c r="R202" s="42" t="s">
        <v>132</v>
      </c>
      <c r="S202" s="43" t="s">
        <v>92</v>
      </c>
      <c r="T202" s="44">
        <v>12.790000000000001</v>
      </c>
      <c r="U202" s="45"/>
      <c r="V202" s="45"/>
      <c r="W202" s="46"/>
      <c r="X202" s="47"/>
      <c r="Y202" s="47"/>
    </row>
    <row r="203" spans="1:25" s="48" customFormat="1" ht="22.5" x14ac:dyDescent="0.2">
      <c r="A203" s="34" t="str">
        <f t="shared" si="65"/>
        <v>S</v>
      </c>
      <c r="B203" s="35">
        <f t="shared" ca="1" si="54"/>
        <v>3</v>
      </c>
      <c r="C203" s="35" t="str">
        <f t="shared" ca="1" si="59"/>
        <v>S</v>
      </c>
      <c r="D203" s="35">
        <f t="shared" ca="1" si="55"/>
        <v>0</v>
      </c>
      <c r="E203" s="35">
        <f t="shared" ca="1" si="60"/>
        <v>2</v>
      </c>
      <c r="F203" s="35">
        <f t="shared" ca="1" si="61"/>
        <v>4</v>
      </c>
      <c r="G203" s="35">
        <f t="shared" ca="1" si="62"/>
        <v>1</v>
      </c>
      <c r="H203" s="35">
        <f t="shared" ca="1" si="63"/>
        <v>0</v>
      </c>
      <c r="I203" s="35">
        <f t="shared" ca="1" si="53"/>
        <v>0</v>
      </c>
      <c r="J203" s="35">
        <f t="shared" ca="1" si="56"/>
        <v>0</v>
      </c>
      <c r="K203" s="35">
        <f t="shared" ca="1" si="57"/>
        <v>0</v>
      </c>
      <c r="L203" s="36" t="str">
        <f t="shared" ca="1" si="58"/>
        <v/>
      </c>
      <c r="M203" s="37" t="s">
        <v>49</v>
      </c>
      <c r="N203" s="38" t="s">
        <v>49</v>
      </c>
      <c r="O203" s="39" t="s">
        <v>424</v>
      </c>
      <c r="P203" s="40"/>
      <c r="Q203" s="41"/>
      <c r="R203" s="42" t="s">
        <v>425</v>
      </c>
      <c r="S203" s="43" t="s">
        <v>92</v>
      </c>
      <c r="T203" s="44">
        <v>1.77</v>
      </c>
      <c r="U203" s="45"/>
      <c r="V203" s="45"/>
      <c r="W203" s="46"/>
      <c r="X203" s="47"/>
      <c r="Y203" s="47"/>
    </row>
    <row r="204" spans="1:25" s="48" customFormat="1" ht="22.5" x14ac:dyDescent="0.2">
      <c r="A204" s="34" t="str">
        <f t="shared" si="65"/>
        <v>S</v>
      </c>
      <c r="B204" s="35">
        <f t="shared" ca="1" si="54"/>
        <v>3</v>
      </c>
      <c r="C204" s="35" t="str">
        <f t="shared" ca="1" si="59"/>
        <v>S</v>
      </c>
      <c r="D204" s="35">
        <f t="shared" ca="1" si="55"/>
        <v>0</v>
      </c>
      <c r="E204" s="35">
        <f t="shared" ca="1" si="60"/>
        <v>2</v>
      </c>
      <c r="F204" s="35">
        <f t="shared" ca="1" si="61"/>
        <v>4</v>
      </c>
      <c r="G204" s="35">
        <f t="shared" ca="1" si="62"/>
        <v>1</v>
      </c>
      <c r="H204" s="35">
        <f t="shared" ca="1" si="63"/>
        <v>0</v>
      </c>
      <c r="I204" s="35">
        <f t="shared" ca="1" si="53"/>
        <v>0</v>
      </c>
      <c r="J204" s="35">
        <f t="shared" ca="1" si="56"/>
        <v>0</v>
      </c>
      <c r="K204" s="35">
        <f t="shared" ca="1" si="57"/>
        <v>0</v>
      </c>
      <c r="L204" s="36" t="str">
        <f t="shared" ca="1" si="58"/>
        <v/>
      </c>
      <c r="M204" s="37" t="s">
        <v>49</v>
      </c>
      <c r="N204" s="38" t="s">
        <v>49</v>
      </c>
      <c r="O204" s="39" t="s">
        <v>426</v>
      </c>
      <c r="P204" s="40"/>
      <c r="Q204" s="41"/>
      <c r="R204" s="42" t="s">
        <v>146</v>
      </c>
      <c r="S204" s="43" t="s">
        <v>92</v>
      </c>
      <c r="T204" s="44">
        <v>0.82</v>
      </c>
      <c r="U204" s="45"/>
      <c r="V204" s="45"/>
      <c r="W204" s="46"/>
      <c r="X204" s="47"/>
      <c r="Y204" s="47"/>
    </row>
    <row r="205" spans="1:25" s="48" customFormat="1" x14ac:dyDescent="0.2">
      <c r="A205" s="34" t="str">
        <f t="shared" si="65"/>
        <v>S</v>
      </c>
      <c r="B205" s="35">
        <f t="shared" ca="1" si="54"/>
        <v>3</v>
      </c>
      <c r="C205" s="35" t="str">
        <f t="shared" ca="1" si="59"/>
        <v>S</v>
      </c>
      <c r="D205" s="35">
        <f t="shared" ca="1" si="55"/>
        <v>0</v>
      </c>
      <c r="E205" s="35">
        <f t="shared" ca="1" si="60"/>
        <v>2</v>
      </c>
      <c r="F205" s="35">
        <f t="shared" ca="1" si="61"/>
        <v>4</v>
      </c>
      <c r="G205" s="35">
        <f t="shared" ca="1" si="62"/>
        <v>1</v>
      </c>
      <c r="H205" s="35">
        <f t="shared" ca="1" si="63"/>
        <v>0</v>
      </c>
      <c r="I205" s="35">
        <f t="shared" ca="1" si="53"/>
        <v>0</v>
      </c>
      <c r="J205" s="35">
        <f t="shared" ca="1" si="56"/>
        <v>0</v>
      </c>
      <c r="K205" s="35">
        <f t="shared" ca="1" si="57"/>
        <v>0</v>
      </c>
      <c r="L205" s="36" t="str">
        <f t="shared" ca="1" si="58"/>
        <v/>
      </c>
      <c r="M205" s="37" t="s">
        <v>49</v>
      </c>
      <c r="N205" s="38" t="s">
        <v>49</v>
      </c>
      <c r="O205" s="39" t="s">
        <v>427</v>
      </c>
      <c r="P205" s="40"/>
      <c r="Q205" s="41"/>
      <c r="R205" s="42" t="s">
        <v>148</v>
      </c>
      <c r="S205" s="43" t="s">
        <v>92</v>
      </c>
      <c r="T205" s="44">
        <v>2.59</v>
      </c>
      <c r="U205" s="45"/>
      <c r="V205" s="45"/>
      <c r="W205" s="46"/>
      <c r="X205" s="47"/>
      <c r="Y205" s="47"/>
    </row>
    <row r="206" spans="1:25" s="48" customFormat="1" ht="22.5" x14ac:dyDescent="0.2">
      <c r="A206" s="34" t="str">
        <f t="shared" si="65"/>
        <v>S</v>
      </c>
      <c r="B206" s="35">
        <f t="shared" ca="1" si="54"/>
        <v>3</v>
      </c>
      <c r="C206" s="35" t="str">
        <f t="shared" ca="1" si="59"/>
        <v>S</v>
      </c>
      <c r="D206" s="35">
        <f t="shared" ca="1" si="55"/>
        <v>0</v>
      </c>
      <c r="E206" s="35">
        <f t="shared" ca="1" si="60"/>
        <v>2</v>
      </c>
      <c r="F206" s="35">
        <f t="shared" ca="1" si="61"/>
        <v>4</v>
      </c>
      <c r="G206" s="35">
        <f t="shared" ca="1" si="62"/>
        <v>1</v>
      </c>
      <c r="H206" s="35">
        <f t="shared" ca="1" si="63"/>
        <v>0</v>
      </c>
      <c r="I206" s="35">
        <f t="shared" ca="1" si="53"/>
        <v>0</v>
      </c>
      <c r="J206" s="35">
        <f t="shared" ca="1" si="56"/>
        <v>0</v>
      </c>
      <c r="K206" s="35">
        <f t="shared" ca="1" si="57"/>
        <v>0</v>
      </c>
      <c r="L206" s="36" t="str">
        <f t="shared" ca="1" si="58"/>
        <v/>
      </c>
      <c r="M206" s="37" t="s">
        <v>49</v>
      </c>
      <c r="N206" s="38" t="s">
        <v>49</v>
      </c>
      <c r="O206" s="39" t="s">
        <v>428</v>
      </c>
      <c r="P206" s="40"/>
      <c r="Q206" s="41"/>
      <c r="R206" s="42" t="s">
        <v>429</v>
      </c>
      <c r="S206" s="43" t="s">
        <v>151</v>
      </c>
      <c r="T206" s="44">
        <v>56</v>
      </c>
      <c r="U206" s="45"/>
      <c r="V206" s="45"/>
      <c r="W206" s="46"/>
      <c r="X206" s="47"/>
      <c r="Y206" s="47"/>
    </row>
    <row r="207" spans="1:25" s="48" customFormat="1" ht="22.5" x14ac:dyDescent="0.2">
      <c r="A207" s="34" t="str">
        <f t="shared" si="65"/>
        <v>S</v>
      </c>
      <c r="B207" s="35">
        <f t="shared" ca="1" si="54"/>
        <v>3</v>
      </c>
      <c r="C207" s="35" t="str">
        <f t="shared" ca="1" si="59"/>
        <v>S</v>
      </c>
      <c r="D207" s="35">
        <f t="shared" ca="1" si="55"/>
        <v>0</v>
      </c>
      <c r="E207" s="35">
        <f t="shared" ca="1" si="60"/>
        <v>2</v>
      </c>
      <c r="F207" s="35">
        <f t="shared" ca="1" si="61"/>
        <v>4</v>
      </c>
      <c r="G207" s="35">
        <f t="shared" ca="1" si="62"/>
        <v>1</v>
      </c>
      <c r="H207" s="35">
        <f t="shared" ca="1" si="63"/>
        <v>0</v>
      </c>
      <c r="I207" s="35">
        <f t="shared" ca="1" si="53"/>
        <v>0</v>
      </c>
      <c r="J207" s="35">
        <f t="shared" ca="1" si="56"/>
        <v>0</v>
      </c>
      <c r="K207" s="35">
        <f t="shared" ca="1" si="57"/>
        <v>0</v>
      </c>
      <c r="L207" s="36" t="str">
        <f t="shared" ca="1" si="58"/>
        <v/>
      </c>
      <c r="M207" s="37" t="s">
        <v>49</v>
      </c>
      <c r="N207" s="38" t="s">
        <v>49</v>
      </c>
      <c r="O207" s="39" t="s">
        <v>430</v>
      </c>
      <c r="P207" s="40"/>
      <c r="Q207" s="41"/>
      <c r="R207" s="42" t="s">
        <v>431</v>
      </c>
      <c r="S207" s="43" t="s">
        <v>151</v>
      </c>
      <c r="T207" s="44">
        <v>81.599999999999994</v>
      </c>
      <c r="U207" s="45"/>
      <c r="V207" s="45"/>
      <c r="W207" s="46"/>
      <c r="X207" s="47"/>
      <c r="Y207" s="47"/>
    </row>
    <row r="208" spans="1:25" s="48" customFormat="1" ht="22.5" x14ac:dyDescent="0.2">
      <c r="A208" s="34" t="str">
        <f t="shared" si="65"/>
        <v>S</v>
      </c>
      <c r="B208" s="35">
        <f t="shared" ca="1" si="54"/>
        <v>3</v>
      </c>
      <c r="C208" s="35" t="str">
        <f t="shared" ca="1" si="59"/>
        <v>S</v>
      </c>
      <c r="D208" s="35">
        <f t="shared" ca="1" si="55"/>
        <v>0</v>
      </c>
      <c r="E208" s="35">
        <f t="shared" ca="1" si="60"/>
        <v>2</v>
      </c>
      <c r="F208" s="35">
        <f t="shared" ca="1" si="61"/>
        <v>4</v>
      </c>
      <c r="G208" s="35">
        <f t="shared" ca="1" si="62"/>
        <v>1</v>
      </c>
      <c r="H208" s="35">
        <f t="shared" ca="1" si="63"/>
        <v>0</v>
      </c>
      <c r="I208" s="35">
        <f t="shared" ca="1" si="53"/>
        <v>0</v>
      </c>
      <c r="J208" s="35">
        <f t="shared" ca="1" si="56"/>
        <v>0</v>
      </c>
      <c r="K208" s="35">
        <f t="shared" ca="1" si="57"/>
        <v>0</v>
      </c>
      <c r="L208" s="36" t="str">
        <f t="shared" ca="1" si="58"/>
        <v/>
      </c>
      <c r="M208" s="37" t="s">
        <v>49</v>
      </c>
      <c r="N208" s="38" t="s">
        <v>49</v>
      </c>
      <c r="O208" s="39" t="s">
        <v>432</v>
      </c>
      <c r="P208" s="40"/>
      <c r="Q208" s="41"/>
      <c r="R208" s="42" t="s">
        <v>154</v>
      </c>
      <c r="S208" s="43" t="s">
        <v>151</v>
      </c>
      <c r="T208" s="44">
        <v>22.5</v>
      </c>
      <c r="U208" s="45"/>
      <c r="V208" s="45"/>
      <c r="W208" s="46"/>
      <c r="X208" s="47"/>
      <c r="Y208" s="47"/>
    </row>
    <row r="209" spans="1:25" s="48" customFormat="1" x14ac:dyDescent="0.2">
      <c r="A209" s="34">
        <f t="shared" si="65"/>
        <v>3</v>
      </c>
      <c r="B209" s="35">
        <f t="shared" ca="1" si="54"/>
        <v>3</v>
      </c>
      <c r="C209" s="35">
        <f t="shared" ca="1" si="59"/>
        <v>3</v>
      </c>
      <c r="D209" s="35">
        <f t="shared" ca="1" si="55"/>
        <v>9</v>
      </c>
      <c r="E209" s="35">
        <f t="shared" ca="1" si="60"/>
        <v>2</v>
      </c>
      <c r="F209" s="35">
        <f t="shared" ca="1" si="61"/>
        <v>4</v>
      </c>
      <c r="G209" s="35">
        <f t="shared" ca="1" si="62"/>
        <v>2</v>
      </c>
      <c r="H209" s="35">
        <f t="shared" ca="1" si="63"/>
        <v>0</v>
      </c>
      <c r="I209" s="35">
        <f t="shared" ca="1" si="53"/>
        <v>0</v>
      </c>
      <c r="J209" s="35">
        <f t="shared" ca="1" si="56"/>
        <v>11</v>
      </c>
      <c r="K209" s="35">
        <f t="shared" ca="1" si="57"/>
        <v>9</v>
      </c>
      <c r="L209" s="36" t="str">
        <f t="shared" ca="1" si="58"/>
        <v/>
      </c>
      <c r="M209" s="37" t="s">
        <v>61</v>
      </c>
      <c r="N209" s="38" t="s">
        <v>61</v>
      </c>
      <c r="O209" s="39" t="s">
        <v>433</v>
      </c>
      <c r="P209" s="40"/>
      <c r="Q209" s="41"/>
      <c r="R209" s="42" t="s">
        <v>434</v>
      </c>
      <c r="S209" s="43" t="s">
        <v>57</v>
      </c>
      <c r="T209" s="44"/>
      <c r="U209" s="45"/>
      <c r="V209" s="45"/>
      <c r="W209" s="46"/>
      <c r="X209" s="47"/>
      <c r="Y209" s="47"/>
    </row>
    <row r="210" spans="1:25" s="48" customFormat="1" ht="22.5" x14ac:dyDescent="0.2">
      <c r="A210" s="34" t="str">
        <f t="shared" si="65"/>
        <v>S</v>
      </c>
      <c r="B210" s="35">
        <f t="shared" ca="1" si="54"/>
        <v>3</v>
      </c>
      <c r="C210" s="35" t="str">
        <f t="shared" ca="1" si="59"/>
        <v>S</v>
      </c>
      <c r="D210" s="35">
        <f t="shared" ca="1" si="55"/>
        <v>0</v>
      </c>
      <c r="E210" s="35">
        <f t="shared" ca="1" si="60"/>
        <v>2</v>
      </c>
      <c r="F210" s="35">
        <f t="shared" ca="1" si="61"/>
        <v>4</v>
      </c>
      <c r="G210" s="35">
        <f t="shared" ca="1" si="62"/>
        <v>2</v>
      </c>
      <c r="H210" s="35">
        <f t="shared" ca="1" si="63"/>
        <v>0</v>
      </c>
      <c r="I210" s="35">
        <f t="shared" ref="I210:I346" ca="1" si="66">IF(AND($C210&lt;=4,$C210&lt;&gt;0),0,IF(AND($C210="S",$W210&gt;0),OFFSET(I210,-1,0)+1,OFFSET(I210,-1,0)))</f>
        <v>0</v>
      </c>
      <c r="J210" s="35">
        <f t="shared" ca="1" si="56"/>
        <v>0</v>
      </c>
      <c r="K210" s="35">
        <f t="shared" ca="1" si="57"/>
        <v>0</v>
      </c>
      <c r="L210" s="36" t="str">
        <f t="shared" ca="1" si="58"/>
        <v/>
      </c>
      <c r="M210" s="37" t="s">
        <v>49</v>
      </c>
      <c r="N210" s="38" t="s">
        <v>49</v>
      </c>
      <c r="O210" s="39" t="s">
        <v>435</v>
      </c>
      <c r="P210" s="40"/>
      <c r="Q210" s="41"/>
      <c r="R210" s="42" t="s">
        <v>141</v>
      </c>
      <c r="S210" s="43" t="s">
        <v>92</v>
      </c>
      <c r="T210" s="44">
        <v>7.49</v>
      </c>
      <c r="U210" s="45"/>
      <c r="V210" s="45"/>
      <c r="W210" s="46"/>
      <c r="X210" s="47"/>
      <c r="Y210" s="47"/>
    </row>
    <row r="211" spans="1:25" s="48" customFormat="1" x14ac:dyDescent="0.2">
      <c r="A211" s="34" t="str">
        <f t="shared" si="65"/>
        <v>S</v>
      </c>
      <c r="B211" s="35">
        <f t="shared" ca="1" si="54"/>
        <v>3</v>
      </c>
      <c r="C211" s="35" t="str">
        <f t="shared" ca="1" si="59"/>
        <v>S</v>
      </c>
      <c r="D211" s="35">
        <f t="shared" ca="1" si="55"/>
        <v>0</v>
      </c>
      <c r="E211" s="35">
        <f t="shared" ca="1" si="60"/>
        <v>2</v>
      </c>
      <c r="F211" s="35">
        <f t="shared" ca="1" si="61"/>
        <v>4</v>
      </c>
      <c r="G211" s="35">
        <f t="shared" ca="1" si="62"/>
        <v>2</v>
      </c>
      <c r="H211" s="35">
        <f t="shared" ca="1" si="63"/>
        <v>0</v>
      </c>
      <c r="I211" s="35">
        <f t="shared" ca="1" si="66"/>
        <v>0</v>
      </c>
      <c r="J211" s="35">
        <f t="shared" ca="1" si="56"/>
        <v>0</v>
      </c>
      <c r="K211" s="35">
        <f t="shared" ca="1" si="57"/>
        <v>0</v>
      </c>
      <c r="L211" s="36" t="str">
        <f t="shared" ca="1" si="58"/>
        <v/>
      </c>
      <c r="M211" s="37" t="s">
        <v>49</v>
      </c>
      <c r="N211" s="38" t="s">
        <v>49</v>
      </c>
      <c r="O211" s="39" t="s">
        <v>436</v>
      </c>
      <c r="P211" s="40"/>
      <c r="Q211" s="41"/>
      <c r="R211" s="42" t="s">
        <v>132</v>
      </c>
      <c r="S211" s="43" t="s">
        <v>92</v>
      </c>
      <c r="T211" s="44">
        <v>4.6500000000000004</v>
      </c>
      <c r="U211" s="45"/>
      <c r="V211" s="45"/>
      <c r="W211" s="46"/>
      <c r="X211" s="47"/>
      <c r="Y211" s="47"/>
    </row>
    <row r="212" spans="1:25" s="48" customFormat="1" x14ac:dyDescent="0.2">
      <c r="A212" s="34" t="str">
        <f t="shared" si="65"/>
        <v>S</v>
      </c>
      <c r="B212" s="35">
        <f t="shared" ref="B212:B346" ca="1" si="67">IF(OR(C212="s",C212=0),OFFSET(B212,-1,0),C212)</f>
        <v>3</v>
      </c>
      <c r="C212" s="35" t="str">
        <f t="shared" ca="1" si="59"/>
        <v>S</v>
      </c>
      <c r="D212" s="35">
        <f t="shared" ref="D212:D346" ca="1" si="68">IF(OR(C212="S",C212=0),0,IF(ISERROR(K212),J212,SMALL(J212:K212,1)))</f>
        <v>0</v>
      </c>
      <c r="E212" s="35">
        <f t="shared" ca="1" si="60"/>
        <v>2</v>
      </c>
      <c r="F212" s="35">
        <f t="shared" ca="1" si="61"/>
        <v>4</v>
      </c>
      <c r="G212" s="35">
        <f t="shared" ca="1" si="62"/>
        <v>2</v>
      </c>
      <c r="H212" s="35">
        <f t="shared" ca="1" si="63"/>
        <v>0</v>
      </c>
      <c r="I212" s="35">
        <f t="shared" ca="1" si="66"/>
        <v>0</v>
      </c>
      <c r="J212" s="35">
        <f t="shared" ref="J212:J275" ca="1" si="69">IF(OR($C212="S",$C212=0),0,MATCH(0,OFFSET($D212,1,$C212,ROW($C$347)-ROW($C212)),0))</f>
        <v>0</v>
      </c>
      <c r="K212" s="35">
        <f t="shared" ref="K212:K275" ca="1" si="70">IF(OR($C212="S",$C212=0),0,MATCH(OFFSET($D212,0,$C212)+1,OFFSET($D212,1,$C212,ROW($C$347)-ROW($C212)),0))</f>
        <v>0</v>
      </c>
      <c r="L212" s="36" t="str">
        <f t="shared" ref="L212:L346" ca="1" si="71">IF(OR(W212&gt;0,$C212=1),"F","")</f>
        <v/>
      </c>
      <c r="M212" s="37" t="s">
        <v>49</v>
      </c>
      <c r="N212" s="38" t="s">
        <v>49</v>
      </c>
      <c r="O212" s="39" t="s">
        <v>437</v>
      </c>
      <c r="P212" s="40"/>
      <c r="Q212" s="41"/>
      <c r="R212" s="42" t="s">
        <v>144</v>
      </c>
      <c r="S212" s="43" t="s">
        <v>67</v>
      </c>
      <c r="T212" s="44">
        <v>47.61</v>
      </c>
      <c r="U212" s="45"/>
      <c r="V212" s="45"/>
      <c r="W212" s="46"/>
      <c r="X212" s="47"/>
      <c r="Y212" s="47"/>
    </row>
    <row r="213" spans="1:25" s="48" customFormat="1" ht="22.5" x14ac:dyDescent="0.2">
      <c r="A213" s="34" t="str">
        <f t="shared" si="65"/>
        <v>S</v>
      </c>
      <c r="B213" s="35">
        <f t="shared" ca="1" si="67"/>
        <v>3</v>
      </c>
      <c r="C213" s="35" t="str">
        <f t="shared" ref="C213:C346" ca="1" si="72">IF(OFFSET(C213,-1,0)="L",1,IF(OFFSET(C213,-1,0)=1,2,IF(OR(A213="s",A213=0),"S",IF(AND(OFFSET(C213,-1,0)=2,A213=4),3,IF(AND(OR(OFFSET(C213,-1,0)="s",OFFSET(C213,-1,0)=0),A213&lt;&gt;"s",A213&gt;OFFSET(B213,-1,0)),OFFSET(B213,-1,0),A213)))))</f>
        <v>S</v>
      </c>
      <c r="D213" s="35">
        <f t="shared" ca="1" si="68"/>
        <v>0</v>
      </c>
      <c r="E213" s="35">
        <f t="shared" ref="E213:E346" ca="1" si="73">IF($C213=1,OFFSET(E213,-1,0)+1,OFFSET(E213,-1,0))</f>
        <v>2</v>
      </c>
      <c r="F213" s="35">
        <f t="shared" ref="F213:F346" ca="1" si="74">IF($C213=1,0,IF($C213=2,OFFSET(F213,-1,0)+1,OFFSET(F213,-1,0)))</f>
        <v>4</v>
      </c>
      <c r="G213" s="35">
        <f t="shared" ref="G213:G346" ca="1" si="75">IF(AND($C213&lt;=2,$C213&lt;&gt;0),0,IF($C213=3,OFFSET(G213,-1,0)+1,OFFSET(G213,-1,0)))</f>
        <v>2</v>
      </c>
      <c r="H213" s="35">
        <f t="shared" ref="H213:H346" ca="1" si="76">IF(AND($C213&lt;=3,$C213&lt;&gt;0),0,IF($C213=4,OFFSET(H213,-1,0)+1,OFFSET(H213,-1,0)))</f>
        <v>0</v>
      </c>
      <c r="I213" s="35">
        <f t="shared" ca="1" si="66"/>
        <v>0</v>
      </c>
      <c r="J213" s="35">
        <f t="shared" ca="1" si="69"/>
        <v>0</v>
      </c>
      <c r="K213" s="35">
        <f t="shared" ca="1" si="70"/>
        <v>0</v>
      </c>
      <c r="L213" s="36" t="str">
        <f t="shared" ca="1" si="71"/>
        <v/>
      </c>
      <c r="M213" s="37" t="s">
        <v>49</v>
      </c>
      <c r="N213" s="38" t="s">
        <v>49</v>
      </c>
      <c r="O213" s="39" t="s">
        <v>438</v>
      </c>
      <c r="P213" s="40"/>
      <c r="Q213" s="41"/>
      <c r="R213" s="42" t="s">
        <v>146</v>
      </c>
      <c r="S213" s="43" t="s">
        <v>92</v>
      </c>
      <c r="T213" s="44">
        <v>2.84</v>
      </c>
      <c r="U213" s="45"/>
      <c r="V213" s="45"/>
      <c r="W213" s="46"/>
      <c r="X213" s="47"/>
      <c r="Y213" s="47"/>
    </row>
    <row r="214" spans="1:25" s="48" customFormat="1" x14ac:dyDescent="0.2">
      <c r="A214" s="34" t="str">
        <f t="shared" si="65"/>
        <v>S</v>
      </c>
      <c r="B214" s="35">
        <f t="shared" ca="1" si="67"/>
        <v>3</v>
      </c>
      <c r="C214" s="35" t="str">
        <f t="shared" ca="1" si="72"/>
        <v>S</v>
      </c>
      <c r="D214" s="35">
        <f t="shared" ca="1" si="68"/>
        <v>0</v>
      </c>
      <c r="E214" s="35">
        <f t="shared" ca="1" si="73"/>
        <v>2</v>
      </c>
      <c r="F214" s="35">
        <f t="shared" ca="1" si="74"/>
        <v>4</v>
      </c>
      <c r="G214" s="35">
        <f t="shared" ca="1" si="75"/>
        <v>2</v>
      </c>
      <c r="H214" s="35">
        <f t="shared" ca="1" si="76"/>
        <v>0</v>
      </c>
      <c r="I214" s="35">
        <f t="shared" ca="1" si="66"/>
        <v>0</v>
      </c>
      <c r="J214" s="35">
        <f t="shared" ca="1" si="69"/>
        <v>0</v>
      </c>
      <c r="K214" s="35">
        <f t="shared" ca="1" si="70"/>
        <v>0</v>
      </c>
      <c r="L214" s="36" t="str">
        <f t="shared" ca="1" si="71"/>
        <v/>
      </c>
      <c r="M214" s="37" t="s">
        <v>49</v>
      </c>
      <c r="N214" s="38" t="s">
        <v>49</v>
      </c>
      <c r="O214" s="39" t="s">
        <v>439</v>
      </c>
      <c r="P214" s="40"/>
      <c r="Q214" s="41"/>
      <c r="R214" s="42" t="s">
        <v>148</v>
      </c>
      <c r="S214" s="43" t="s">
        <v>92</v>
      </c>
      <c r="T214" s="44">
        <v>2.84</v>
      </c>
      <c r="U214" s="45"/>
      <c r="V214" s="45"/>
      <c r="W214" s="46"/>
      <c r="X214" s="47"/>
      <c r="Y214" s="47"/>
    </row>
    <row r="215" spans="1:25" s="48" customFormat="1" ht="22.5" x14ac:dyDescent="0.2">
      <c r="A215" s="34" t="str">
        <f t="shared" si="65"/>
        <v>S</v>
      </c>
      <c r="B215" s="35">
        <f t="shared" ca="1" si="67"/>
        <v>3</v>
      </c>
      <c r="C215" s="35" t="str">
        <f t="shared" ca="1" si="72"/>
        <v>S</v>
      </c>
      <c r="D215" s="35">
        <f t="shared" ca="1" si="68"/>
        <v>0</v>
      </c>
      <c r="E215" s="35">
        <f t="shared" ca="1" si="73"/>
        <v>2</v>
      </c>
      <c r="F215" s="35">
        <f t="shared" ca="1" si="74"/>
        <v>4</v>
      </c>
      <c r="G215" s="35">
        <f t="shared" ca="1" si="75"/>
        <v>2</v>
      </c>
      <c r="H215" s="35">
        <f t="shared" ca="1" si="76"/>
        <v>0</v>
      </c>
      <c r="I215" s="35">
        <f t="shared" ca="1" si="66"/>
        <v>0</v>
      </c>
      <c r="J215" s="35">
        <f t="shared" ca="1" si="69"/>
        <v>0</v>
      </c>
      <c r="K215" s="35">
        <f t="shared" ca="1" si="70"/>
        <v>0</v>
      </c>
      <c r="L215" s="36" t="str">
        <f t="shared" ca="1" si="71"/>
        <v/>
      </c>
      <c r="M215" s="37" t="s">
        <v>49</v>
      </c>
      <c r="N215" s="38" t="s">
        <v>49</v>
      </c>
      <c r="O215" s="39" t="s">
        <v>440</v>
      </c>
      <c r="P215" s="40"/>
      <c r="Q215" s="41"/>
      <c r="R215" s="42" t="s">
        <v>150</v>
      </c>
      <c r="S215" s="43" t="s">
        <v>151</v>
      </c>
      <c r="T215" s="44">
        <v>65.900000000000006</v>
      </c>
      <c r="U215" s="45"/>
      <c r="V215" s="45"/>
      <c r="W215" s="46"/>
      <c r="X215" s="47"/>
      <c r="Y215" s="47"/>
    </row>
    <row r="216" spans="1:25" s="48" customFormat="1" ht="22.5" x14ac:dyDescent="0.2">
      <c r="A216" s="34" t="str">
        <f t="shared" si="65"/>
        <v>S</v>
      </c>
      <c r="B216" s="35">
        <f t="shared" ca="1" si="67"/>
        <v>3</v>
      </c>
      <c r="C216" s="35" t="str">
        <f t="shared" ca="1" si="72"/>
        <v>S</v>
      </c>
      <c r="D216" s="35">
        <f t="shared" ca="1" si="68"/>
        <v>0</v>
      </c>
      <c r="E216" s="35">
        <f t="shared" ca="1" si="73"/>
        <v>2</v>
      </c>
      <c r="F216" s="35">
        <f t="shared" ca="1" si="74"/>
        <v>4</v>
      </c>
      <c r="G216" s="35">
        <f t="shared" ca="1" si="75"/>
        <v>2</v>
      </c>
      <c r="H216" s="35">
        <f t="shared" ca="1" si="76"/>
        <v>0</v>
      </c>
      <c r="I216" s="35">
        <f t="shared" ca="1" si="66"/>
        <v>0</v>
      </c>
      <c r="J216" s="35">
        <f t="shared" ca="1" si="69"/>
        <v>0</v>
      </c>
      <c r="K216" s="35">
        <f t="shared" ca="1" si="70"/>
        <v>0</v>
      </c>
      <c r="L216" s="36" t="str">
        <f t="shared" ca="1" si="71"/>
        <v/>
      </c>
      <c r="M216" s="37" t="s">
        <v>49</v>
      </c>
      <c r="N216" s="38" t="s">
        <v>49</v>
      </c>
      <c r="O216" s="39" t="s">
        <v>441</v>
      </c>
      <c r="P216" s="40"/>
      <c r="Q216" s="41"/>
      <c r="R216" s="42" t="s">
        <v>431</v>
      </c>
      <c r="S216" s="43" t="s">
        <v>151</v>
      </c>
      <c r="T216" s="44">
        <v>22.6</v>
      </c>
      <c r="U216" s="45"/>
      <c r="V216" s="45"/>
      <c r="W216" s="46"/>
      <c r="X216" s="47"/>
      <c r="Y216" s="47"/>
    </row>
    <row r="217" spans="1:25" s="48" customFormat="1" ht="22.5" x14ac:dyDescent="0.2">
      <c r="A217" s="34" t="str">
        <f t="shared" si="65"/>
        <v>S</v>
      </c>
      <c r="B217" s="35">
        <f t="shared" ca="1" si="67"/>
        <v>3</v>
      </c>
      <c r="C217" s="35" t="str">
        <f t="shared" ca="1" si="72"/>
        <v>S</v>
      </c>
      <c r="D217" s="35">
        <f t="shared" ca="1" si="68"/>
        <v>0</v>
      </c>
      <c r="E217" s="35">
        <f t="shared" ca="1" si="73"/>
        <v>2</v>
      </c>
      <c r="F217" s="35">
        <f t="shared" ca="1" si="74"/>
        <v>4</v>
      </c>
      <c r="G217" s="35">
        <f t="shared" ca="1" si="75"/>
        <v>2</v>
      </c>
      <c r="H217" s="35">
        <f t="shared" ca="1" si="76"/>
        <v>0</v>
      </c>
      <c r="I217" s="35">
        <f t="shared" ca="1" si="66"/>
        <v>0</v>
      </c>
      <c r="J217" s="35">
        <f t="shared" ca="1" si="69"/>
        <v>0</v>
      </c>
      <c r="K217" s="35">
        <f t="shared" ca="1" si="70"/>
        <v>0</v>
      </c>
      <c r="L217" s="36" t="str">
        <f t="shared" ca="1" si="71"/>
        <v/>
      </c>
      <c r="M217" s="37" t="s">
        <v>49</v>
      </c>
      <c r="N217" s="38" t="s">
        <v>49</v>
      </c>
      <c r="O217" s="39" t="s">
        <v>442</v>
      </c>
      <c r="P217" s="40"/>
      <c r="Q217" s="41"/>
      <c r="R217" s="42" t="s">
        <v>154</v>
      </c>
      <c r="S217" s="43" t="s">
        <v>151</v>
      </c>
      <c r="T217" s="44">
        <v>40</v>
      </c>
      <c r="U217" s="45"/>
      <c r="V217" s="45"/>
      <c r="W217" s="46"/>
      <c r="X217" s="47"/>
      <c r="Y217" s="47"/>
    </row>
    <row r="218" spans="1:25" s="48" customFormat="1" x14ac:dyDescent="0.2">
      <c r="A218" s="34">
        <f t="shared" si="65"/>
        <v>3</v>
      </c>
      <c r="B218" s="35">
        <f t="shared" ca="1" si="67"/>
        <v>3</v>
      </c>
      <c r="C218" s="35">
        <f t="shared" ca="1" si="72"/>
        <v>3</v>
      </c>
      <c r="D218" s="35">
        <f t="shared" ca="1" si="68"/>
        <v>2</v>
      </c>
      <c r="E218" s="35">
        <f t="shared" ca="1" si="73"/>
        <v>2</v>
      </c>
      <c r="F218" s="35">
        <f t="shared" ca="1" si="74"/>
        <v>4</v>
      </c>
      <c r="G218" s="35">
        <f t="shared" ca="1" si="75"/>
        <v>3</v>
      </c>
      <c r="H218" s="35">
        <f t="shared" ca="1" si="76"/>
        <v>0</v>
      </c>
      <c r="I218" s="35">
        <f t="shared" ca="1" si="66"/>
        <v>0</v>
      </c>
      <c r="J218" s="35">
        <f t="shared" ca="1" si="69"/>
        <v>2</v>
      </c>
      <c r="K218" s="35">
        <f t="shared" ca="1" si="70"/>
        <v>21</v>
      </c>
      <c r="L218" s="36" t="str">
        <f t="shared" ca="1" si="71"/>
        <v/>
      </c>
      <c r="M218" s="37" t="s">
        <v>61</v>
      </c>
      <c r="N218" s="38" t="s">
        <v>61</v>
      </c>
      <c r="O218" s="39" t="s">
        <v>443</v>
      </c>
      <c r="P218" s="40"/>
      <c r="Q218" s="41"/>
      <c r="R218" s="42" t="s">
        <v>73</v>
      </c>
      <c r="S218" s="43" t="s">
        <v>57</v>
      </c>
      <c r="T218" s="44"/>
      <c r="U218" s="45"/>
      <c r="V218" s="45"/>
      <c r="W218" s="46"/>
      <c r="X218" s="47"/>
      <c r="Y218" s="47"/>
    </row>
    <row r="219" spans="1:25" s="48" customFormat="1" x14ac:dyDescent="0.2">
      <c r="A219" s="34" t="str">
        <f t="shared" si="65"/>
        <v>S</v>
      </c>
      <c r="B219" s="35">
        <f t="shared" ca="1" si="67"/>
        <v>3</v>
      </c>
      <c r="C219" s="35" t="str">
        <f t="shared" ca="1" si="72"/>
        <v>S</v>
      </c>
      <c r="D219" s="35">
        <f t="shared" ca="1" si="68"/>
        <v>0</v>
      </c>
      <c r="E219" s="35">
        <f t="shared" ca="1" si="73"/>
        <v>2</v>
      </c>
      <c r="F219" s="35">
        <f t="shared" ca="1" si="74"/>
        <v>4</v>
      </c>
      <c r="G219" s="35">
        <f t="shared" ca="1" si="75"/>
        <v>3</v>
      </c>
      <c r="H219" s="35">
        <f t="shared" ca="1" si="76"/>
        <v>0</v>
      </c>
      <c r="I219" s="35">
        <f t="shared" ca="1" si="66"/>
        <v>0</v>
      </c>
      <c r="J219" s="35">
        <f t="shared" ca="1" si="69"/>
        <v>0</v>
      </c>
      <c r="K219" s="35">
        <f t="shared" ca="1" si="70"/>
        <v>0</v>
      </c>
      <c r="L219" s="36" t="str">
        <f t="shared" ca="1" si="71"/>
        <v/>
      </c>
      <c r="M219" s="37" t="s">
        <v>49</v>
      </c>
      <c r="N219" s="38" t="s">
        <v>49</v>
      </c>
      <c r="O219" s="39" t="s">
        <v>444</v>
      </c>
      <c r="P219" s="40"/>
      <c r="Q219" s="41"/>
      <c r="R219" s="42" t="s">
        <v>445</v>
      </c>
      <c r="S219" s="43" t="s">
        <v>76</v>
      </c>
      <c r="T219" s="44">
        <v>6</v>
      </c>
      <c r="U219" s="45"/>
      <c r="V219" s="45"/>
      <c r="W219" s="46"/>
      <c r="X219" s="47"/>
      <c r="Y219" s="47"/>
    </row>
    <row r="220" spans="1:25" s="48" customFormat="1" ht="20.100000000000001" customHeight="1" x14ac:dyDescent="0.2">
      <c r="A220" s="34">
        <f t="shared" si="65"/>
        <v>2</v>
      </c>
      <c r="B220" s="35">
        <f t="shared" ca="1" si="67"/>
        <v>2</v>
      </c>
      <c r="C220" s="35">
        <f t="shared" ca="1" si="72"/>
        <v>2</v>
      </c>
      <c r="D220" s="35">
        <f t="shared" ca="1" si="68"/>
        <v>22</v>
      </c>
      <c r="E220" s="35">
        <f t="shared" ca="1" si="73"/>
        <v>2</v>
      </c>
      <c r="F220" s="35">
        <f t="shared" ca="1" si="74"/>
        <v>5</v>
      </c>
      <c r="G220" s="35">
        <f t="shared" ca="1" si="75"/>
        <v>0</v>
      </c>
      <c r="H220" s="35">
        <f t="shared" ca="1" si="76"/>
        <v>0</v>
      </c>
      <c r="I220" s="35">
        <f t="shared" ca="1" si="66"/>
        <v>0</v>
      </c>
      <c r="J220" s="35">
        <f t="shared" ca="1" si="69"/>
        <v>98</v>
      </c>
      <c r="K220" s="35">
        <f t="shared" ca="1" si="70"/>
        <v>22</v>
      </c>
      <c r="L220" s="36" t="str">
        <f t="shared" ca="1" si="71"/>
        <v/>
      </c>
      <c r="M220" s="37" t="s">
        <v>58</v>
      </c>
      <c r="N220" s="38" t="s">
        <v>58</v>
      </c>
      <c r="O220" s="71" t="s">
        <v>446</v>
      </c>
      <c r="P220" s="40"/>
      <c r="Q220" s="41"/>
      <c r="R220" s="72" t="s">
        <v>156</v>
      </c>
      <c r="S220" s="43" t="s">
        <v>57</v>
      </c>
      <c r="T220" s="44"/>
      <c r="U220" s="45"/>
      <c r="V220" s="45"/>
      <c r="W220" s="73"/>
      <c r="X220" s="47"/>
      <c r="Y220" s="47"/>
    </row>
    <row r="221" spans="1:25" s="48" customFormat="1" x14ac:dyDescent="0.2">
      <c r="A221" s="34">
        <f t="shared" si="65"/>
        <v>3</v>
      </c>
      <c r="B221" s="35">
        <f t="shared" ca="1" si="67"/>
        <v>3</v>
      </c>
      <c r="C221" s="35">
        <f t="shared" ca="1" si="72"/>
        <v>3</v>
      </c>
      <c r="D221" s="35">
        <f t="shared" ca="1" si="68"/>
        <v>6</v>
      </c>
      <c r="E221" s="35">
        <f t="shared" ca="1" si="73"/>
        <v>2</v>
      </c>
      <c r="F221" s="35">
        <f t="shared" ca="1" si="74"/>
        <v>5</v>
      </c>
      <c r="G221" s="35">
        <f t="shared" ca="1" si="75"/>
        <v>1</v>
      </c>
      <c r="H221" s="35">
        <f t="shared" ca="1" si="76"/>
        <v>0</v>
      </c>
      <c r="I221" s="35">
        <f t="shared" ca="1" si="66"/>
        <v>0</v>
      </c>
      <c r="J221" s="35">
        <f t="shared" ca="1" si="69"/>
        <v>21</v>
      </c>
      <c r="K221" s="35">
        <f t="shared" ca="1" si="70"/>
        <v>6</v>
      </c>
      <c r="L221" s="36" t="str">
        <f t="shared" ca="1" si="71"/>
        <v/>
      </c>
      <c r="M221" s="37" t="s">
        <v>61</v>
      </c>
      <c r="N221" s="38" t="s">
        <v>61</v>
      </c>
      <c r="O221" s="39" t="s">
        <v>447</v>
      </c>
      <c r="P221" s="40"/>
      <c r="Q221" s="41"/>
      <c r="R221" s="42" t="s">
        <v>448</v>
      </c>
      <c r="S221" s="43" t="s">
        <v>57</v>
      </c>
      <c r="T221" s="44"/>
      <c r="U221" s="45"/>
      <c r="V221" s="45"/>
      <c r="W221" s="46"/>
      <c r="X221" s="47"/>
      <c r="Y221" s="47"/>
    </row>
    <row r="222" spans="1:25" s="48" customFormat="1" ht="45" x14ac:dyDescent="0.2">
      <c r="A222" s="34" t="str">
        <f t="shared" si="65"/>
        <v>S</v>
      </c>
      <c r="B222" s="35">
        <f t="shared" ca="1" si="67"/>
        <v>3</v>
      </c>
      <c r="C222" s="35" t="str">
        <f t="shared" ca="1" si="72"/>
        <v>S</v>
      </c>
      <c r="D222" s="35">
        <f t="shared" ca="1" si="68"/>
        <v>0</v>
      </c>
      <c r="E222" s="35">
        <f t="shared" ca="1" si="73"/>
        <v>2</v>
      </c>
      <c r="F222" s="35">
        <f t="shared" ca="1" si="74"/>
        <v>5</v>
      </c>
      <c r="G222" s="35">
        <f t="shared" ca="1" si="75"/>
        <v>1</v>
      </c>
      <c r="H222" s="35">
        <f t="shared" ca="1" si="76"/>
        <v>0</v>
      </c>
      <c r="I222" s="35">
        <f t="shared" ca="1" si="66"/>
        <v>0</v>
      </c>
      <c r="J222" s="35">
        <f t="shared" ca="1" si="69"/>
        <v>0</v>
      </c>
      <c r="K222" s="35">
        <f t="shared" ca="1" si="70"/>
        <v>0</v>
      </c>
      <c r="L222" s="36" t="str">
        <f t="shared" ca="1" si="71"/>
        <v/>
      </c>
      <c r="M222" s="37" t="s">
        <v>49</v>
      </c>
      <c r="N222" s="38" t="s">
        <v>49</v>
      </c>
      <c r="O222" s="39" t="s">
        <v>449</v>
      </c>
      <c r="P222" s="40"/>
      <c r="Q222" s="41"/>
      <c r="R222" s="42" t="s">
        <v>450</v>
      </c>
      <c r="S222" s="43" t="s">
        <v>66</v>
      </c>
      <c r="T222" s="44">
        <v>56.66</v>
      </c>
      <c r="U222" s="45"/>
      <c r="V222" s="45"/>
      <c r="W222" s="46"/>
      <c r="X222" s="47"/>
      <c r="Y222" s="47"/>
    </row>
    <row r="223" spans="1:25" s="48" customFormat="1" ht="22.5" x14ac:dyDescent="0.2">
      <c r="A223" s="34" t="str">
        <f t="shared" si="65"/>
        <v>S</v>
      </c>
      <c r="B223" s="35">
        <f t="shared" ca="1" si="67"/>
        <v>3</v>
      </c>
      <c r="C223" s="35" t="str">
        <f t="shared" ca="1" si="72"/>
        <v>S</v>
      </c>
      <c r="D223" s="35">
        <f t="shared" ca="1" si="68"/>
        <v>0</v>
      </c>
      <c r="E223" s="35">
        <f t="shared" ca="1" si="73"/>
        <v>2</v>
      </c>
      <c r="F223" s="35">
        <f t="shared" ca="1" si="74"/>
        <v>5</v>
      </c>
      <c r="G223" s="35">
        <f t="shared" ca="1" si="75"/>
        <v>1</v>
      </c>
      <c r="H223" s="35">
        <f t="shared" ca="1" si="76"/>
        <v>0</v>
      </c>
      <c r="I223" s="35">
        <f t="shared" ca="1" si="66"/>
        <v>0</v>
      </c>
      <c r="J223" s="35">
        <f t="shared" ca="1" si="69"/>
        <v>0</v>
      </c>
      <c r="K223" s="35">
        <f t="shared" ca="1" si="70"/>
        <v>0</v>
      </c>
      <c r="L223" s="36" t="str">
        <f t="shared" ca="1" si="71"/>
        <v/>
      </c>
      <c r="M223" s="37" t="s">
        <v>49</v>
      </c>
      <c r="N223" s="38" t="s">
        <v>49</v>
      </c>
      <c r="O223" s="39" t="s">
        <v>451</v>
      </c>
      <c r="P223" s="40"/>
      <c r="Q223" s="41"/>
      <c r="R223" s="42" t="s">
        <v>146</v>
      </c>
      <c r="S223" s="43" t="s">
        <v>92</v>
      </c>
      <c r="T223" s="44">
        <v>2.6999999999999997</v>
      </c>
      <c r="U223" s="45"/>
      <c r="V223" s="45"/>
      <c r="W223" s="46"/>
      <c r="X223" s="47"/>
      <c r="Y223" s="47"/>
    </row>
    <row r="224" spans="1:25" s="48" customFormat="1" ht="22.5" x14ac:dyDescent="0.2">
      <c r="A224" s="34" t="str">
        <f t="shared" si="65"/>
        <v>S</v>
      </c>
      <c r="B224" s="35">
        <f t="shared" ca="1" si="67"/>
        <v>3</v>
      </c>
      <c r="C224" s="35" t="str">
        <f t="shared" ca="1" si="72"/>
        <v>S</v>
      </c>
      <c r="D224" s="35">
        <f t="shared" ca="1" si="68"/>
        <v>0</v>
      </c>
      <c r="E224" s="35">
        <f t="shared" ca="1" si="73"/>
        <v>2</v>
      </c>
      <c r="F224" s="35">
        <f t="shared" ca="1" si="74"/>
        <v>5</v>
      </c>
      <c r="G224" s="35">
        <f t="shared" ca="1" si="75"/>
        <v>1</v>
      </c>
      <c r="H224" s="35">
        <f t="shared" ca="1" si="76"/>
        <v>0</v>
      </c>
      <c r="I224" s="35">
        <f t="shared" ca="1" si="66"/>
        <v>0</v>
      </c>
      <c r="J224" s="35">
        <f t="shared" ca="1" si="69"/>
        <v>0</v>
      </c>
      <c r="K224" s="35">
        <f t="shared" ca="1" si="70"/>
        <v>0</v>
      </c>
      <c r="L224" s="36" t="str">
        <f t="shared" ca="1" si="71"/>
        <v/>
      </c>
      <c r="M224" s="37" t="s">
        <v>49</v>
      </c>
      <c r="N224" s="38" t="s">
        <v>49</v>
      </c>
      <c r="O224" s="39" t="s">
        <v>452</v>
      </c>
      <c r="P224" s="40"/>
      <c r="Q224" s="41"/>
      <c r="R224" s="42" t="s">
        <v>453</v>
      </c>
      <c r="S224" s="43" t="s">
        <v>92</v>
      </c>
      <c r="T224" s="44">
        <v>2.6999999999999997</v>
      </c>
      <c r="U224" s="45"/>
      <c r="V224" s="45"/>
      <c r="W224" s="46"/>
      <c r="X224" s="47"/>
      <c r="Y224" s="47"/>
    </row>
    <row r="225" spans="1:25" s="48" customFormat="1" ht="33.75" x14ac:dyDescent="0.2">
      <c r="A225" s="34" t="str">
        <f t="shared" si="65"/>
        <v>S</v>
      </c>
      <c r="B225" s="35">
        <f t="shared" ca="1" si="67"/>
        <v>3</v>
      </c>
      <c r="C225" s="35" t="str">
        <f t="shared" ca="1" si="72"/>
        <v>S</v>
      </c>
      <c r="D225" s="35">
        <f t="shared" ca="1" si="68"/>
        <v>0</v>
      </c>
      <c r="E225" s="35">
        <f t="shared" ca="1" si="73"/>
        <v>2</v>
      </c>
      <c r="F225" s="35">
        <f t="shared" ca="1" si="74"/>
        <v>5</v>
      </c>
      <c r="G225" s="35">
        <f t="shared" ca="1" si="75"/>
        <v>1</v>
      </c>
      <c r="H225" s="35">
        <f t="shared" ca="1" si="76"/>
        <v>0</v>
      </c>
      <c r="I225" s="35">
        <f t="shared" ca="1" si="66"/>
        <v>0</v>
      </c>
      <c r="J225" s="35">
        <f t="shared" ca="1" si="69"/>
        <v>0</v>
      </c>
      <c r="K225" s="35">
        <f t="shared" ca="1" si="70"/>
        <v>0</v>
      </c>
      <c r="L225" s="36" t="str">
        <f t="shared" ca="1" si="71"/>
        <v/>
      </c>
      <c r="M225" s="37" t="s">
        <v>49</v>
      </c>
      <c r="N225" s="38" t="s">
        <v>49</v>
      </c>
      <c r="O225" s="39" t="s">
        <v>454</v>
      </c>
      <c r="P225" s="40"/>
      <c r="Q225" s="41"/>
      <c r="R225" s="42" t="s">
        <v>455</v>
      </c>
      <c r="S225" s="43" t="s">
        <v>151</v>
      </c>
      <c r="T225" s="44">
        <v>213.29999999999998</v>
      </c>
      <c r="U225" s="45"/>
      <c r="V225" s="45"/>
      <c r="W225" s="46"/>
      <c r="X225" s="47"/>
      <c r="Y225" s="47"/>
    </row>
    <row r="226" spans="1:25" s="48" customFormat="1" ht="33.75" x14ac:dyDescent="0.2">
      <c r="A226" s="34" t="str">
        <f t="shared" si="65"/>
        <v>S</v>
      </c>
      <c r="B226" s="35">
        <f t="shared" ca="1" si="67"/>
        <v>3</v>
      </c>
      <c r="C226" s="35" t="str">
        <f t="shared" ca="1" si="72"/>
        <v>S</v>
      </c>
      <c r="D226" s="35">
        <f t="shared" ca="1" si="68"/>
        <v>0</v>
      </c>
      <c r="E226" s="35">
        <f t="shared" ca="1" si="73"/>
        <v>2</v>
      </c>
      <c r="F226" s="35">
        <f t="shared" ca="1" si="74"/>
        <v>5</v>
      </c>
      <c r="G226" s="35">
        <f t="shared" ca="1" si="75"/>
        <v>1</v>
      </c>
      <c r="H226" s="35">
        <f t="shared" ca="1" si="76"/>
        <v>0</v>
      </c>
      <c r="I226" s="35">
        <f t="shared" ca="1" si="66"/>
        <v>0</v>
      </c>
      <c r="J226" s="35">
        <f t="shared" ca="1" si="69"/>
        <v>0</v>
      </c>
      <c r="K226" s="35">
        <f t="shared" ca="1" si="70"/>
        <v>0</v>
      </c>
      <c r="L226" s="36" t="str">
        <f t="shared" ca="1" si="71"/>
        <v/>
      </c>
      <c r="M226" s="37" t="s">
        <v>49</v>
      </c>
      <c r="N226" s="38" t="s">
        <v>49</v>
      </c>
      <c r="O226" s="39" t="s">
        <v>456</v>
      </c>
      <c r="P226" s="40"/>
      <c r="Q226" s="41"/>
      <c r="R226" s="42" t="s">
        <v>457</v>
      </c>
      <c r="S226" s="43" t="s">
        <v>151</v>
      </c>
      <c r="T226" s="44">
        <v>74.5</v>
      </c>
      <c r="U226" s="45"/>
      <c r="V226" s="45"/>
      <c r="W226" s="46"/>
      <c r="X226" s="47"/>
      <c r="Y226" s="47"/>
    </row>
    <row r="227" spans="1:25" s="48" customFormat="1" x14ac:dyDescent="0.2">
      <c r="A227" s="34">
        <f t="shared" si="65"/>
        <v>3</v>
      </c>
      <c r="B227" s="35">
        <f t="shared" ca="1" si="67"/>
        <v>3</v>
      </c>
      <c r="C227" s="35">
        <f t="shared" ca="1" si="72"/>
        <v>3</v>
      </c>
      <c r="D227" s="35">
        <f t="shared" ca="1" si="68"/>
        <v>6</v>
      </c>
      <c r="E227" s="35">
        <f t="shared" ca="1" si="73"/>
        <v>2</v>
      </c>
      <c r="F227" s="35">
        <f t="shared" ca="1" si="74"/>
        <v>5</v>
      </c>
      <c r="G227" s="35">
        <f t="shared" ca="1" si="75"/>
        <v>2</v>
      </c>
      <c r="H227" s="35">
        <f t="shared" ca="1" si="76"/>
        <v>0</v>
      </c>
      <c r="I227" s="35">
        <f t="shared" ca="1" si="66"/>
        <v>0</v>
      </c>
      <c r="J227" s="35">
        <f t="shared" ca="1" si="69"/>
        <v>15</v>
      </c>
      <c r="K227" s="35">
        <f t="shared" ca="1" si="70"/>
        <v>6</v>
      </c>
      <c r="L227" s="36" t="str">
        <f t="shared" ca="1" si="71"/>
        <v/>
      </c>
      <c r="M227" s="37" t="s">
        <v>61</v>
      </c>
      <c r="N227" s="38" t="s">
        <v>61</v>
      </c>
      <c r="O227" s="39" t="s">
        <v>458</v>
      </c>
      <c r="P227" s="40"/>
      <c r="Q227" s="41"/>
      <c r="R227" s="42" t="s">
        <v>459</v>
      </c>
      <c r="S227" s="43" t="s">
        <v>57</v>
      </c>
      <c r="T227" s="44"/>
      <c r="U227" s="45"/>
      <c r="V227" s="45"/>
      <c r="W227" s="46"/>
      <c r="X227" s="47"/>
      <c r="Y227" s="47"/>
    </row>
    <row r="228" spans="1:25" s="48" customFormat="1" ht="33.75" x14ac:dyDescent="0.2">
      <c r="A228" s="34" t="str">
        <f t="shared" si="65"/>
        <v>S</v>
      </c>
      <c r="B228" s="35">
        <f t="shared" ca="1" si="67"/>
        <v>3</v>
      </c>
      <c r="C228" s="35" t="str">
        <f t="shared" ca="1" si="72"/>
        <v>S</v>
      </c>
      <c r="D228" s="35">
        <f t="shared" ca="1" si="68"/>
        <v>0</v>
      </c>
      <c r="E228" s="35">
        <f t="shared" ca="1" si="73"/>
        <v>2</v>
      </c>
      <c r="F228" s="35">
        <f t="shared" ca="1" si="74"/>
        <v>5</v>
      </c>
      <c r="G228" s="35">
        <f t="shared" ca="1" si="75"/>
        <v>2</v>
      </c>
      <c r="H228" s="35">
        <f t="shared" ca="1" si="76"/>
        <v>0</v>
      </c>
      <c r="I228" s="35">
        <f t="shared" ca="1" si="66"/>
        <v>0</v>
      </c>
      <c r="J228" s="35">
        <f t="shared" ca="1" si="69"/>
        <v>0</v>
      </c>
      <c r="K228" s="35">
        <f t="shared" ca="1" si="70"/>
        <v>0</v>
      </c>
      <c r="L228" s="36" t="str">
        <f t="shared" ca="1" si="71"/>
        <v/>
      </c>
      <c r="M228" s="37" t="s">
        <v>49</v>
      </c>
      <c r="N228" s="38" t="s">
        <v>49</v>
      </c>
      <c r="O228" s="39" t="s">
        <v>460</v>
      </c>
      <c r="P228" s="40"/>
      <c r="Q228" s="41"/>
      <c r="R228" s="42" t="s">
        <v>461</v>
      </c>
      <c r="S228" s="43" t="s">
        <v>66</v>
      </c>
      <c r="T228" s="44">
        <v>60.5</v>
      </c>
      <c r="U228" s="45"/>
      <c r="V228" s="45"/>
      <c r="W228" s="46"/>
      <c r="X228" s="47"/>
      <c r="Y228" s="47"/>
    </row>
    <row r="229" spans="1:25" s="48" customFormat="1" ht="22.5" x14ac:dyDescent="0.2">
      <c r="A229" s="34" t="str">
        <f t="shared" si="65"/>
        <v>S</v>
      </c>
      <c r="B229" s="35">
        <f t="shared" ca="1" si="67"/>
        <v>3</v>
      </c>
      <c r="C229" s="35" t="str">
        <f t="shared" ca="1" si="72"/>
        <v>S</v>
      </c>
      <c r="D229" s="35">
        <f t="shared" ca="1" si="68"/>
        <v>0</v>
      </c>
      <c r="E229" s="35">
        <f t="shared" ca="1" si="73"/>
        <v>2</v>
      </c>
      <c r="F229" s="35">
        <f t="shared" ca="1" si="74"/>
        <v>5</v>
      </c>
      <c r="G229" s="35">
        <f t="shared" ca="1" si="75"/>
        <v>2</v>
      </c>
      <c r="H229" s="35">
        <f t="shared" ca="1" si="76"/>
        <v>0</v>
      </c>
      <c r="I229" s="35">
        <f t="shared" ca="1" si="66"/>
        <v>0</v>
      </c>
      <c r="J229" s="35">
        <f t="shared" ca="1" si="69"/>
        <v>0</v>
      </c>
      <c r="K229" s="35">
        <f t="shared" ca="1" si="70"/>
        <v>0</v>
      </c>
      <c r="L229" s="36" t="str">
        <f t="shared" ca="1" si="71"/>
        <v/>
      </c>
      <c r="M229" s="37" t="s">
        <v>49</v>
      </c>
      <c r="N229" s="38" t="s">
        <v>49</v>
      </c>
      <c r="O229" s="39" t="s">
        <v>462</v>
      </c>
      <c r="P229" s="40"/>
      <c r="Q229" s="41"/>
      <c r="R229" s="42" t="s">
        <v>146</v>
      </c>
      <c r="S229" s="43" t="s">
        <v>92</v>
      </c>
      <c r="T229" s="44">
        <v>3.57</v>
      </c>
      <c r="U229" s="45"/>
      <c r="V229" s="45"/>
      <c r="W229" s="46"/>
      <c r="X229" s="47"/>
      <c r="Y229" s="47"/>
    </row>
    <row r="230" spans="1:25" s="48" customFormat="1" ht="22.5" x14ac:dyDescent="0.2">
      <c r="A230" s="34" t="str">
        <f t="shared" si="65"/>
        <v>S</v>
      </c>
      <c r="B230" s="35">
        <f t="shared" ca="1" si="67"/>
        <v>3</v>
      </c>
      <c r="C230" s="35" t="str">
        <f t="shared" ca="1" si="72"/>
        <v>S</v>
      </c>
      <c r="D230" s="35">
        <f t="shared" ca="1" si="68"/>
        <v>0</v>
      </c>
      <c r="E230" s="35">
        <f t="shared" ca="1" si="73"/>
        <v>2</v>
      </c>
      <c r="F230" s="35">
        <f t="shared" ca="1" si="74"/>
        <v>5</v>
      </c>
      <c r="G230" s="35">
        <f t="shared" ca="1" si="75"/>
        <v>2</v>
      </c>
      <c r="H230" s="35">
        <f t="shared" ca="1" si="76"/>
        <v>0</v>
      </c>
      <c r="I230" s="35">
        <f t="shared" ca="1" si="66"/>
        <v>0</v>
      </c>
      <c r="J230" s="35">
        <f t="shared" ca="1" si="69"/>
        <v>0</v>
      </c>
      <c r="K230" s="35">
        <f t="shared" ca="1" si="70"/>
        <v>0</v>
      </c>
      <c r="L230" s="36" t="str">
        <f t="shared" ca="1" si="71"/>
        <v/>
      </c>
      <c r="M230" s="37" t="s">
        <v>49</v>
      </c>
      <c r="N230" s="38" t="s">
        <v>49</v>
      </c>
      <c r="O230" s="39" t="s">
        <v>463</v>
      </c>
      <c r="P230" s="40"/>
      <c r="Q230" s="41"/>
      <c r="R230" s="42" t="s">
        <v>453</v>
      </c>
      <c r="S230" s="43" t="s">
        <v>92</v>
      </c>
      <c r="T230" s="44">
        <v>3.57</v>
      </c>
      <c r="U230" s="45"/>
      <c r="V230" s="45"/>
      <c r="W230" s="46"/>
      <c r="X230" s="47"/>
      <c r="Y230" s="47"/>
    </row>
    <row r="231" spans="1:25" s="48" customFormat="1" ht="33.75" x14ac:dyDescent="0.2">
      <c r="A231" s="34" t="str">
        <f t="shared" si="65"/>
        <v>S</v>
      </c>
      <c r="B231" s="35">
        <f t="shared" ca="1" si="67"/>
        <v>3</v>
      </c>
      <c r="C231" s="35" t="str">
        <f t="shared" ca="1" si="72"/>
        <v>S</v>
      </c>
      <c r="D231" s="35">
        <f t="shared" ca="1" si="68"/>
        <v>0</v>
      </c>
      <c r="E231" s="35">
        <f t="shared" ca="1" si="73"/>
        <v>2</v>
      </c>
      <c r="F231" s="35">
        <f t="shared" ca="1" si="74"/>
        <v>5</v>
      </c>
      <c r="G231" s="35">
        <f t="shared" ca="1" si="75"/>
        <v>2</v>
      </c>
      <c r="H231" s="35">
        <f t="shared" ca="1" si="76"/>
        <v>0</v>
      </c>
      <c r="I231" s="35">
        <f t="shared" ca="1" si="66"/>
        <v>0</v>
      </c>
      <c r="J231" s="35">
        <f t="shared" ca="1" si="69"/>
        <v>0</v>
      </c>
      <c r="K231" s="35">
        <f t="shared" ca="1" si="70"/>
        <v>0</v>
      </c>
      <c r="L231" s="36" t="str">
        <f t="shared" ca="1" si="71"/>
        <v/>
      </c>
      <c r="M231" s="37" t="s">
        <v>49</v>
      </c>
      <c r="N231" s="38" t="s">
        <v>49</v>
      </c>
      <c r="O231" s="39" t="s">
        <v>464</v>
      </c>
      <c r="P231" s="40"/>
      <c r="Q231" s="41"/>
      <c r="R231" s="42" t="s">
        <v>465</v>
      </c>
      <c r="S231" s="43" t="s">
        <v>151</v>
      </c>
      <c r="T231" s="44">
        <v>120.3</v>
      </c>
      <c r="U231" s="45"/>
      <c r="V231" s="45"/>
      <c r="W231" s="46"/>
      <c r="X231" s="47"/>
      <c r="Y231" s="47"/>
    </row>
    <row r="232" spans="1:25" s="48" customFormat="1" ht="33.75" x14ac:dyDescent="0.2">
      <c r="A232" s="34" t="str">
        <f t="shared" si="65"/>
        <v>S</v>
      </c>
      <c r="B232" s="35">
        <f t="shared" ca="1" si="67"/>
        <v>3</v>
      </c>
      <c r="C232" s="35" t="str">
        <f t="shared" ca="1" si="72"/>
        <v>S</v>
      </c>
      <c r="D232" s="35">
        <f t="shared" ca="1" si="68"/>
        <v>0</v>
      </c>
      <c r="E232" s="35">
        <f t="shared" ca="1" si="73"/>
        <v>2</v>
      </c>
      <c r="F232" s="35">
        <f t="shared" ca="1" si="74"/>
        <v>5</v>
      </c>
      <c r="G232" s="35">
        <f t="shared" ca="1" si="75"/>
        <v>2</v>
      </c>
      <c r="H232" s="35">
        <f t="shared" ca="1" si="76"/>
        <v>0</v>
      </c>
      <c r="I232" s="35">
        <f t="shared" ca="1" si="66"/>
        <v>0</v>
      </c>
      <c r="J232" s="35">
        <f t="shared" ca="1" si="69"/>
        <v>0</v>
      </c>
      <c r="K232" s="35">
        <f t="shared" ca="1" si="70"/>
        <v>0</v>
      </c>
      <c r="L232" s="36" t="str">
        <f t="shared" ca="1" si="71"/>
        <v/>
      </c>
      <c r="M232" s="37" t="s">
        <v>49</v>
      </c>
      <c r="N232" s="38" t="s">
        <v>49</v>
      </c>
      <c r="O232" s="39" t="s">
        <v>466</v>
      </c>
      <c r="P232" s="40"/>
      <c r="Q232" s="41"/>
      <c r="R232" s="42" t="s">
        <v>457</v>
      </c>
      <c r="S232" s="43" t="s">
        <v>151</v>
      </c>
      <c r="T232" s="44">
        <v>54.099999999999994</v>
      </c>
      <c r="U232" s="45"/>
      <c r="V232" s="45"/>
      <c r="W232" s="46"/>
      <c r="X232" s="47"/>
      <c r="Y232" s="47"/>
    </row>
    <row r="233" spans="1:25" s="48" customFormat="1" x14ac:dyDescent="0.2">
      <c r="A233" s="34">
        <f t="shared" si="65"/>
        <v>3</v>
      </c>
      <c r="B233" s="35">
        <f t="shared" ca="1" si="67"/>
        <v>3</v>
      </c>
      <c r="C233" s="35">
        <f t="shared" ca="1" si="72"/>
        <v>3</v>
      </c>
      <c r="D233" s="35">
        <f t="shared" ca="1" si="68"/>
        <v>6</v>
      </c>
      <c r="E233" s="35">
        <f t="shared" ca="1" si="73"/>
        <v>2</v>
      </c>
      <c r="F233" s="35">
        <f t="shared" ca="1" si="74"/>
        <v>5</v>
      </c>
      <c r="G233" s="35">
        <f t="shared" ca="1" si="75"/>
        <v>3</v>
      </c>
      <c r="H233" s="35">
        <f t="shared" ca="1" si="76"/>
        <v>0</v>
      </c>
      <c r="I233" s="35">
        <f t="shared" ca="1" si="66"/>
        <v>0</v>
      </c>
      <c r="J233" s="35">
        <f t="shared" ca="1" si="69"/>
        <v>9</v>
      </c>
      <c r="K233" s="35">
        <f t="shared" ca="1" si="70"/>
        <v>6</v>
      </c>
      <c r="L233" s="36" t="str">
        <f t="shared" ca="1" si="71"/>
        <v/>
      </c>
      <c r="M233" s="37" t="s">
        <v>61</v>
      </c>
      <c r="N233" s="38" t="s">
        <v>61</v>
      </c>
      <c r="O233" s="39" t="s">
        <v>467</v>
      </c>
      <c r="P233" s="40"/>
      <c r="Q233" s="41"/>
      <c r="R233" s="42" t="s">
        <v>468</v>
      </c>
      <c r="S233" s="43" t="s">
        <v>57</v>
      </c>
      <c r="T233" s="44"/>
      <c r="U233" s="45"/>
      <c r="V233" s="45"/>
      <c r="W233" s="46"/>
      <c r="X233" s="47"/>
      <c r="Y233" s="47"/>
    </row>
    <row r="234" spans="1:25" s="48" customFormat="1" ht="33.75" x14ac:dyDescent="0.2">
      <c r="A234" s="34" t="str">
        <f t="shared" si="65"/>
        <v>S</v>
      </c>
      <c r="B234" s="35">
        <f t="shared" ca="1" si="67"/>
        <v>3</v>
      </c>
      <c r="C234" s="35" t="str">
        <f t="shared" ca="1" si="72"/>
        <v>S</v>
      </c>
      <c r="D234" s="35">
        <f t="shared" ca="1" si="68"/>
        <v>0</v>
      </c>
      <c r="E234" s="35">
        <f t="shared" ca="1" si="73"/>
        <v>2</v>
      </c>
      <c r="F234" s="35">
        <f t="shared" ca="1" si="74"/>
        <v>5</v>
      </c>
      <c r="G234" s="35">
        <f t="shared" ca="1" si="75"/>
        <v>3</v>
      </c>
      <c r="H234" s="35">
        <f t="shared" ca="1" si="76"/>
        <v>0</v>
      </c>
      <c r="I234" s="35">
        <f t="shared" ca="1" si="66"/>
        <v>0</v>
      </c>
      <c r="J234" s="35">
        <f t="shared" ca="1" si="69"/>
        <v>0</v>
      </c>
      <c r="K234" s="35">
        <f t="shared" ca="1" si="70"/>
        <v>0</v>
      </c>
      <c r="L234" s="36" t="str">
        <f t="shared" ca="1" si="71"/>
        <v/>
      </c>
      <c r="M234" s="37" t="s">
        <v>49</v>
      </c>
      <c r="N234" s="38" t="s">
        <v>49</v>
      </c>
      <c r="O234" s="39" t="s">
        <v>469</v>
      </c>
      <c r="P234" s="40"/>
      <c r="Q234" s="41"/>
      <c r="R234" s="42" t="s">
        <v>470</v>
      </c>
      <c r="S234" s="43" t="s">
        <v>66</v>
      </c>
      <c r="T234" s="44">
        <v>84.94</v>
      </c>
      <c r="U234" s="45"/>
      <c r="V234" s="45"/>
      <c r="W234" s="46"/>
      <c r="X234" s="47"/>
      <c r="Y234" s="47"/>
    </row>
    <row r="235" spans="1:25" s="48" customFormat="1" ht="22.5" x14ac:dyDescent="0.2">
      <c r="A235" s="34" t="str">
        <f t="shared" si="65"/>
        <v>S</v>
      </c>
      <c r="B235" s="35">
        <f t="shared" ca="1" si="67"/>
        <v>3</v>
      </c>
      <c r="C235" s="35" t="str">
        <f t="shared" ca="1" si="72"/>
        <v>S</v>
      </c>
      <c r="D235" s="35">
        <f t="shared" ca="1" si="68"/>
        <v>0</v>
      </c>
      <c r="E235" s="35">
        <f t="shared" ca="1" si="73"/>
        <v>2</v>
      </c>
      <c r="F235" s="35">
        <f t="shared" ca="1" si="74"/>
        <v>5</v>
      </c>
      <c r="G235" s="35">
        <f t="shared" ca="1" si="75"/>
        <v>3</v>
      </c>
      <c r="H235" s="35">
        <f t="shared" ca="1" si="76"/>
        <v>0</v>
      </c>
      <c r="I235" s="35">
        <f t="shared" ca="1" si="66"/>
        <v>0</v>
      </c>
      <c r="J235" s="35">
        <f t="shared" ca="1" si="69"/>
        <v>0</v>
      </c>
      <c r="K235" s="35">
        <f t="shared" ca="1" si="70"/>
        <v>0</v>
      </c>
      <c r="L235" s="36" t="str">
        <f t="shared" ca="1" si="71"/>
        <v/>
      </c>
      <c r="M235" s="37" t="s">
        <v>49</v>
      </c>
      <c r="N235" s="38" t="s">
        <v>49</v>
      </c>
      <c r="O235" s="39" t="s">
        <v>471</v>
      </c>
      <c r="P235" s="40"/>
      <c r="Q235" s="41"/>
      <c r="R235" s="42" t="s">
        <v>146</v>
      </c>
      <c r="S235" s="43" t="s">
        <v>92</v>
      </c>
      <c r="T235" s="44">
        <v>10.19</v>
      </c>
      <c r="U235" s="45"/>
      <c r="V235" s="45"/>
      <c r="W235" s="46"/>
      <c r="X235" s="47"/>
      <c r="Y235" s="47"/>
    </row>
    <row r="236" spans="1:25" s="48" customFormat="1" ht="22.5" x14ac:dyDescent="0.2">
      <c r="A236" s="34" t="str">
        <f t="shared" si="65"/>
        <v>S</v>
      </c>
      <c r="B236" s="35">
        <f t="shared" ca="1" si="67"/>
        <v>3</v>
      </c>
      <c r="C236" s="35" t="str">
        <f t="shared" ca="1" si="72"/>
        <v>S</v>
      </c>
      <c r="D236" s="35">
        <f t="shared" ca="1" si="68"/>
        <v>0</v>
      </c>
      <c r="E236" s="35">
        <f t="shared" ca="1" si="73"/>
        <v>2</v>
      </c>
      <c r="F236" s="35">
        <f t="shared" ca="1" si="74"/>
        <v>5</v>
      </c>
      <c r="G236" s="35">
        <f t="shared" ca="1" si="75"/>
        <v>3</v>
      </c>
      <c r="H236" s="35">
        <f t="shared" ca="1" si="76"/>
        <v>0</v>
      </c>
      <c r="I236" s="35">
        <f t="shared" ca="1" si="66"/>
        <v>0</v>
      </c>
      <c r="J236" s="35">
        <f t="shared" ca="1" si="69"/>
        <v>0</v>
      </c>
      <c r="K236" s="35">
        <f t="shared" ca="1" si="70"/>
        <v>0</v>
      </c>
      <c r="L236" s="36" t="str">
        <f t="shared" ca="1" si="71"/>
        <v/>
      </c>
      <c r="M236" s="37" t="s">
        <v>49</v>
      </c>
      <c r="N236" s="38" t="s">
        <v>49</v>
      </c>
      <c r="O236" s="39" t="s">
        <v>472</v>
      </c>
      <c r="P236" s="40"/>
      <c r="Q236" s="41"/>
      <c r="R236" s="42" t="s">
        <v>453</v>
      </c>
      <c r="S236" s="43" t="s">
        <v>92</v>
      </c>
      <c r="T236" s="44">
        <v>10.19</v>
      </c>
      <c r="U236" s="45"/>
      <c r="V236" s="45"/>
      <c r="W236" s="46"/>
      <c r="X236" s="47"/>
      <c r="Y236" s="47"/>
    </row>
    <row r="237" spans="1:25" s="48" customFormat="1" ht="33.75" x14ac:dyDescent="0.2">
      <c r="A237" s="34" t="str">
        <f t="shared" si="65"/>
        <v>S</v>
      </c>
      <c r="B237" s="35">
        <f t="shared" ca="1" si="67"/>
        <v>3</v>
      </c>
      <c r="C237" s="35" t="str">
        <f t="shared" ca="1" si="72"/>
        <v>S</v>
      </c>
      <c r="D237" s="35">
        <f t="shared" ca="1" si="68"/>
        <v>0</v>
      </c>
      <c r="E237" s="35">
        <f t="shared" ca="1" si="73"/>
        <v>2</v>
      </c>
      <c r="F237" s="35">
        <f t="shared" ca="1" si="74"/>
        <v>5</v>
      </c>
      <c r="G237" s="35">
        <f t="shared" ca="1" si="75"/>
        <v>3</v>
      </c>
      <c r="H237" s="35">
        <f t="shared" ca="1" si="76"/>
        <v>0</v>
      </c>
      <c r="I237" s="35">
        <f t="shared" ca="1" si="66"/>
        <v>0</v>
      </c>
      <c r="J237" s="35">
        <f t="shared" ca="1" si="69"/>
        <v>0</v>
      </c>
      <c r="K237" s="35">
        <f t="shared" ca="1" si="70"/>
        <v>0</v>
      </c>
      <c r="L237" s="36" t="str">
        <f t="shared" ca="1" si="71"/>
        <v/>
      </c>
      <c r="M237" s="37" t="s">
        <v>49</v>
      </c>
      <c r="N237" s="38" t="s">
        <v>49</v>
      </c>
      <c r="O237" s="39" t="s">
        <v>473</v>
      </c>
      <c r="P237" s="40"/>
      <c r="Q237" s="41"/>
      <c r="R237" s="42" t="s">
        <v>474</v>
      </c>
      <c r="S237" s="43" t="s">
        <v>151</v>
      </c>
      <c r="T237" s="44">
        <v>271.10000000000002</v>
      </c>
      <c r="U237" s="45"/>
      <c r="V237" s="45"/>
      <c r="W237" s="46"/>
      <c r="X237" s="47"/>
      <c r="Y237" s="47"/>
    </row>
    <row r="238" spans="1:25" s="48" customFormat="1" ht="33.75" x14ac:dyDescent="0.2">
      <c r="A238" s="34" t="str">
        <f t="shared" si="65"/>
        <v>S</v>
      </c>
      <c r="B238" s="35">
        <f t="shared" ca="1" si="67"/>
        <v>3</v>
      </c>
      <c r="C238" s="35" t="str">
        <f t="shared" ca="1" si="72"/>
        <v>S</v>
      </c>
      <c r="D238" s="35">
        <f t="shared" ca="1" si="68"/>
        <v>0</v>
      </c>
      <c r="E238" s="35">
        <f t="shared" ca="1" si="73"/>
        <v>2</v>
      </c>
      <c r="F238" s="35">
        <f t="shared" ca="1" si="74"/>
        <v>5</v>
      </c>
      <c r="G238" s="35">
        <f t="shared" ca="1" si="75"/>
        <v>3</v>
      </c>
      <c r="H238" s="35">
        <f t="shared" ca="1" si="76"/>
        <v>0</v>
      </c>
      <c r="I238" s="35">
        <f t="shared" ca="1" si="66"/>
        <v>0</v>
      </c>
      <c r="J238" s="35">
        <f t="shared" ca="1" si="69"/>
        <v>0</v>
      </c>
      <c r="K238" s="35">
        <f t="shared" ca="1" si="70"/>
        <v>0</v>
      </c>
      <c r="L238" s="36" t="str">
        <f t="shared" ca="1" si="71"/>
        <v/>
      </c>
      <c r="M238" s="37" t="s">
        <v>49</v>
      </c>
      <c r="N238" s="38" t="s">
        <v>49</v>
      </c>
      <c r="O238" s="39" t="s">
        <v>475</v>
      </c>
      <c r="P238" s="40"/>
      <c r="Q238" s="41"/>
      <c r="R238" s="42" t="s">
        <v>476</v>
      </c>
      <c r="S238" s="43" t="s">
        <v>151</v>
      </c>
      <c r="T238" s="44">
        <v>114.30000000000001</v>
      </c>
      <c r="U238" s="45"/>
      <c r="V238" s="45"/>
      <c r="W238" s="46"/>
      <c r="X238" s="47"/>
      <c r="Y238" s="47"/>
    </row>
    <row r="239" spans="1:25" s="48" customFormat="1" x14ac:dyDescent="0.2">
      <c r="A239" s="34">
        <f t="shared" si="65"/>
        <v>3</v>
      </c>
      <c r="B239" s="35">
        <f t="shared" ca="1" si="67"/>
        <v>3</v>
      </c>
      <c r="C239" s="35">
        <f t="shared" ca="1" si="72"/>
        <v>3</v>
      </c>
      <c r="D239" s="35">
        <f t="shared" ca="1" si="68"/>
        <v>3</v>
      </c>
      <c r="E239" s="35">
        <f t="shared" ca="1" si="73"/>
        <v>2</v>
      </c>
      <c r="F239" s="35">
        <f t="shared" ca="1" si="74"/>
        <v>5</v>
      </c>
      <c r="G239" s="35">
        <f t="shared" ca="1" si="75"/>
        <v>4</v>
      </c>
      <c r="H239" s="35">
        <f t="shared" ca="1" si="76"/>
        <v>0</v>
      </c>
      <c r="I239" s="35">
        <f t="shared" ca="1" si="66"/>
        <v>0</v>
      </c>
      <c r="J239" s="35">
        <f t="shared" ca="1" si="69"/>
        <v>3</v>
      </c>
      <c r="K239" s="35" t="e">
        <f t="shared" ca="1" si="70"/>
        <v>#N/A</v>
      </c>
      <c r="L239" s="36" t="str">
        <f t="shared" ca="1" si="71"/>
        <v/>
      </c>
      <c r="M239" s="37" t="s">
        <v>61</v>
      </c>
      <c r="N239" s="38" t="s">
        <v>61</v>
      </c>
      <c r="O239" s="39" t="s">
        <v>477</v>
      </c>
      <c r="P239" s="40"/>
      <c r="Q239" s="41"/>
      <c r="R239" s="42" t="s">
        <v>73</v>
      </c>
      <c r="S239" s="43" t="s">
        <v>57</v>
      </c>
      <c r="T239" s="44"/>
      <c r="U239" s="45"/>
      <c r="V239" s="45"/>
      <c r="W239" s="46"/>
      <c r="X239" s="47"/>
      <c r="Y239" s="47"/>
    </row>
    <row r="240" spans="1:25" s="48" customFormat="1" x14ac:dyDescent="0.2">
      <c r="A240" s="34" t="str">
        <f t="shared" si="65"/>
        <v>S</v>
      </c>
      <c r="B240" s="35">
        <f t="shared" ca="1" si="67"/>
        <v>3</v>
      </c>
      <c r="C240" s="35" t="str">
        <f t="shared" ca="1" si="72"/>
        <v>S</v>
      </c>
      <c r="D240" s="35">
        <f t="shared" ca="1" si="68"/>
        <v>0</v>
      </c>
      <c r="E240" s="35">
        <f t="shared" ca="1" si="73"/>
        <v>2</v>
      </c>
      <c r="F240" s="35">
        <f t="shared" ca="1" si="74"/>
        <v>5</v>
      </c>
      <c r="G240" s="35">
        <f t="shared" ca="1" si="75"/>
        <v>4</v>
      </c>
      <c r="H240" s="35">
        <f t="shared" ca="1" si="76"/>
        <v>0</v>
      </c>
      <c r="I240" s="35">
        <f t="shared" ca="1" si="66"/>
        <v>0</v>
      </c>
      <c r="J240" s="35">
        <f t="shared" ca="1" si="69"/>
        <v>0</v>
      </c>
      <c r="K240" s="35">
        <f t="shared" ca="1" si="70"/>
        <v>0</v>
      </c>
      <c r="L240" s="36" t="str">
        <f t="shared" ca="1" si="71"/>
        <v/>
      </c>
      <c r="M240" s="37" t="s">
        <v>49</v>
      </c>
      <c r="N240" s="38" t="s">
        <v>49</v>
      </c>
      <c r="O240" s="39" t="s">
        <v>478</v>
      </c>
      <c r="P240" s="40"/>
      <c r="Q240" s="41"/>
      <c r="R240" s="42" t="s">
        <v>445</v>
      </c>
      <c r="S240" s="43" t="s">
        <v>76</v>
      </c>
      <c r="T240" s="44">
        <v>6</v>
      </c>
      <c r="U240" s="45"/>
      <c r="V240" s="45"/>
      <c r="W240" s="46"/>
      <c r="X240" s="47"/>
      <c r="Y240" s="47"/>
    </row>
    <row r="241" spans="1:25" s="48" customFormat="1" x14ac:dyDescent="0.2">
      <c r="A241" s="34" t="str">
        <f t="shared" si="65"/>
        <v>S</v>
      </c>
      <c r="B241" s="35">
        <f t="shared" ca="1" si="67"/>
        <v>3</v>
      </c>
      <c r="C241" s="35" t="str">
        <f t="shared" ca="1" si="72"/>
        <v>S</v>
      </c>
      <c r="D241" s="35">
        <f t="shared" ca="1" si="68"/>
        <v>0</v>
      </c>
      <c r="E241" s="35">
        <f t="shared" ca="1" si="73"/>
        <v>2</v>
      </c>
      <c r="F241" s="35">
        <f t="shared" ca="1" si="74"/>
        <v>5</v>
      </c>
      <c r="G241" s="35">
        <f t="shared" ca="1" si="75"/>
        <v>4</v>
      </c>
      <c r="H241" s="35">
        <f t="shared" ca="1" si="76"/>
        <v>0</v>
      </c>
      <c r="I241" s="35">
        <f t="shared" ca="1" si="66"/>
        <v>0</v>
      </c>
      <c r="J241" s="35">
        <f t="shared" ca="1" si="69"/>
        <v>0</v>
      </c>
      <c r="K241" s="35">
        <f t="shared" ca="1" si="70"/>
        <v>0</v>
      </c>
      <c r="L241" s="36" t="str">
        <f t="shared" ca="1" si="71"/>
        <v/>
      </c>
      <c r="M241" s="37" t="s">
        <v>49</v>
      </c>
      <c r="N241" s="38" t="s">
        <v>49</v>
      </c>
      <c r="O241" s="39" t="s">
        <v>479</v>
      </c>
      <c r="P241" s="40"/>
      <c r="Q241" s="41"/>
      <c r="R241" s="42" t="s">
        <v>158</v>
      </c>
      <c r="S241" s="43" t="s">
        <v>93</v>
      </c>
      <c r="T241" s="44">
        <v>0.56999999999999995</v>
      </c>
      <c r="U241" s="45"/>
      <c r="V241" s="45"/>
      <c r="W241" s="46"/>
      <c r="X241" s="47"/>
      <c r="Y241" s="47"/>
    </row>
    <row r="242" spans="1:25" s="48" customFormat="1" ht="20.100000000000001" customHeight="1" x14ac:dyDescent="0.2">
      <c r="A242" s="34">
        <f t="shared" si="65"/>
        <v>2</v>
      </c>
      <c r="B242" s="35">
        <f t="shared" ca="1" si="67"/>
        <v>2</v>
      </c>
      <c r="C242" s="35">
        <f t="shared" ca="1" si="72"/>
        <v>2</v>
      </c>
      <c r="D242" s="35">
        <f t="shared" ca="1" si="68"/>
        <v>30</v>
      </c>
      <c r="E242" s="35">
        <f t="shared" ca="1" si="73"/>
        <v>2</v>
      </c>
      <c r="F242" s="35">
        <f t="shared" ca="1" si="74"/>
        <v>6</v>
      </c>
      <c r="G242" s="35">
        <f t="shared" ca="1" si="75"/>
        <v>0</v>
      </c>
      <c r="H242" s="35">
        <f t="shared" ca="1" si="76"/>
        <v>0</v>
      </c>
      <c r="I242" s="35">
        <f t="shared" ca="1" si="66"/>
        <v>0</v>
      </c>
      <c r="J242" s="35">
        <f t="shared" ca="1" si="69"/>
        <v>76</v>
      </c>
      <c r="K242" s="35">
        <f t="shared" ca="1" si="70"/>
        <v>30</v>
      </c>
      <c r="L242" s="36" t="str">
        <f t="shared" ca="1" si="71"/>
        <v/>
      </c>
      <c r="M242" s="37" t="s">
        <v>58</v>
      </c>
      <c r="N242" s="38" t="s">
        <v>58</v>
      </c>
      <c r="O242" s="71" t="s">
        <v>480</v>
      </c>
      <c r="P242" s="40"/>
      <c r="Q242" s="41"/>
      <c r="R242" s="72" t="s">
        <v>160</v>
      </c>
      <c r="S242" s="43" t="s">
        <v>57</v>
      </c>
      <c r="T242" s="44"/>
      <c r="U242" s="45"/>
      <c r="V242" s="45"/>
      <c r="W242" s="73"/>
      <c r="X242" s="47"/>
      <c r="Y242" s="47"/>
    </row>
    <row r="243" spans="1:25" s="48" customFormat="1" x14ac:dyDescent="0.2">
      <c r="A243" s="34" t="str">
        <f t="shared" si="65"/>
        <v>S</v>
      </c>
      <c r="B243" s="35">
        <f t="shared" ca="1" si="67"/>
        <v>2</v>
      </c>
      <c r="C243" s="35" t="str">
        <f t="shared" ca="1" si="72"/>
        <v>S</v>
      </c>
      <c r="D243" s="35">
        <f t="shared" ca="1" si="68"/>
        <v>0</v>
      </c>
      <c r="E243" s="35">
        <f t="shared" ca="1" si="73"/>
        <v>2</v>
      </c>
      <c r="F243" s="35">
        <f t="shared" ca="1" si="74"/>
        <v>6</v>
      </c>
      <c r="G243" s="35">
        <f t="shared" ca="1" si="75"/>
        <v>0</v>
      </c>
      <c r="H243" s="35">
        <f t="shared" ca="1" si="76"/>
        <v>0</v>
      </c>
      <c r="I243" s="35">
        <f t="shared" ca="1" si="66"/>
        <v>0</v>
      </c>
      <c r="J243" s="35">
        <f t="shared" ca="1" si="69"/>
        <v>0</v>
      </c>
      <c r="K243" s="35">
        <f t="shared" ca="1" si="70"/>
        <v>0</v>
      </c>
      <c r="L243" s="36" t="str">
        <f t="shared" ca="1" si="71"/>
        <v/>
      </c>
      <c r="M243" s="37" t="s">
        <v>49</v>
      </c>
      <c r="N243" s="38" t="s">
        <v>49</v>
      </c>
      <c r="O243" s="39" t="s">
        <v>481</v>
      </c>
      <c r="P243" s="40"/>
      <c r="Q243" s="41"/>
      <c r="R243" s="42" t="s">
        <v>482</v>
      </c>
      <c r="S243" s="43" t="s">
        <v>77</v>
      </c>
      <c r="T243" s="44">
        <v>1</v>
      </c>
      <c r="U243" s="45"/>
      <c r="V243" s="45"/>
      <c r="W243" s="46"/>
      <c r="X243" s="47"/>
      <c r="Y243" s="47"/>
    </row>
    <row r="244" spans="1:25" s="48" customFormat="1" x14ac:dyDescent="0.2">
      <c r="A244" s="34" t="str">
        <f t="shared" si="65"/>
        <v>S</v>
      </c>
      <c r="B244" s="35">
        <f t="shared" ca="1" si="67"/>
        <v>2</v>
      </c>
      <c r="C244" s="35" t="str">
        <f t="shared" ca="1" si="72"/>
        <v>S</v>
      </c>
      <c r="D244" s="35">
        <f t="shared" ca="1" si="68"/>
        <v>0</v>
      </c>
      <c r="E244" s="35">
        <f t="shared" ca="1" si="73"/>
        <v>2</v>
      </c>
      <c r="F244" s="35">
        <f t="shared" ca="1" si="74"/>
        <v>6</v>
      </c>
      <c r="G244" s="35">
        <f t="shared" ca="1" si="75"/>
        <v>0</v>
      </c>
      <c r="H244" s="35">
        <f t="shared" ca="1" si="76"/>
        <v>0</v>
      </c>
      <c r="I244" s="35">
        <f t="shared" ca="1" si="66"/>
        <v>0</v>
      </c>
      <c r="J244" s="35">
        <f t="shared" ca="1" si="69"/>
        <v>0</v>
      </c>
      <c r="K244" s="35">
        <f t="shared" ca="1" si="70"/>
        <v>0</v>
      </c>
      <c r="L244" s="36" t="str">
        <f t="shared" ca="1" si="71"/>
        <v/>
      </c>
      <c r="M244" s="37" t="s">
        <v>49</v>
      </c>
      <c r="N244" s="38" t="s">
        <v>49</v>
      </c>
      <c r="O244" s="39" t="s">
        <v>483</v>
      </c>
      <c r="P244" s="40"/>
      <c r="Q244" s="41"/>
      <c r="R244" s="42" t="s">
        <v>484</v>
      </c>
      <c r="S244" s="43" t="s">
        <v>165</v>
      </c>
      <c r="T244" s="44">
        <v>1</v>
      </c>
      <c r="U244" s="45"/>
      <c r="V244" s="45"/>
      <c r="W244" s="46"/>
      <c r="X244" s="47"/>
      <c r="Y244" s="47"/>
    </row>
    <row r="245" spans="1:25" s="48" customFormat="1" ht="33.75" x14ac:dyDescent="0.2">
      <c r="A245" s="34" t="str">
        <f t="shared" si="65"/>
        <v>S</v>
      </c>
      <c r="B245" s="35">
        <f t="shared" ca="1" si="67"/>
        <v>2</v>
      </c>
      <c r="C245" s="35" t="str">
        <f t="shared" ca="1" si="72"/>
        <v>S</v>
      </c>
      <c r="D245" s="35">
        <f t="shared" ca="1" si="68"/>
        <v>0</v>
      </c>
      <c r="E245" s="35">
        <f t="shared" ca="1" si="73"/>
        <v>2</v>
      </c>
      <c r="F245" s="35">
        <f t="shared" ca="1" si="74"/>
        <v>6</v>
      </c>
      <c r="G245" s="35">
        <f t="shared" ca="1" si="75"/>
        <v>0</v>
      </c>
      <c r="H245" s="35">
        <f t="shared" ca="1" si="76"/>
        <v>0</v>
      </c>
      <c r="I245" s="35">
        <f t="shared" ca="1" si="66"/>
        <v>0</v>
      </c>
      <c r="J245" s="35">
        <f t="shared" ca="1" si="69"/>
        <v>0</v>
      </c>
      <c r="K245" s="35">
        <f t="shared" ca="1" si="70"/>
        <v>0</v>
      </c>
      <c r="L245" s="36" t="str">
        <f t="shared" ca="1" si="71"/>
        <v/>
      </c>
      <c r="M245" s="37" t="s">
        <v>49</v>
      </c>
      <c r="N245" s="38" t="s">
        <v>49</v>
      </c>
      <c r="O245" s="39" t="s">
        <v>485</v>
      </c>
      <c r="P245" s="40"/>
      <c r="Q245" s="41"/>
      <c r="R245" s="42" t="s">
        <v>486</v>
      </c>
      <c r="S245" s="43" t="s">
        <v>80</v>
      </c>
      <c r="T245" s="44">
        <v>448</v>
      </c>
      <c r="U245" s="45"/>
      <c r="V245" s="45"/>
      <c r="W245" s="46"/>
      <c r="X245" s="47"/>
      <c r="Y245" s="47"/>
    </row>
    <row r="246" spans="1:25" s="48" customFormat="1" ht="33.75" x14ac:dyDescent="0.2">
      <c r="A246" s="34" t="str">
        <f t="shared" si="65"/>
        <v>S</v>
      </c>
      <c r="B246" s="35">
        <f t="shared" ca="1" si="67"/>
        <v>2</v>
      </c>
      <c r="C246" s="35" t="str">
        <f t="shared" ca="1" si="72"/>
        <v>S</v>
      </c>
      <c r="D246" s="35">
        <f t="shared" ca="1" si="68"/>
        <v>0</v>
      </c>
      <c r="E246" s="35">
        <f t="shared" ca="1" si="73"/>
        <v>2</v>
      </c>
      <c r="F246" s="35">
        <f t="shared" ca="1" si="74"/>
        <v>6</v>
      </c>
      <c r="G246" s="35">
        <f t="shared" ca="1" si="75"/>
        <v>0</v>
      </c>
      <c r="H246" s="35">
        <f t="shared" ca="1" si="76"/>
        <v>0</v>
      </c>
      <c r="I246" s="35">
        <f t="shared" ca="1" si="66"/>
        <v>0</v>
      </c>
      <c r="J246" s="35">
        <f t="shared" ca="1" si="69"/>
        <v>0</v>
      </c>
      <c r="K246" s="35">
        <f t="shared" ca="1" si="70"/>
        <v>0</v>
      </c>
      <c r="L246" s="36" t="str">
        <f t="shared" ca="1" si="71"/>
        <v/>
      </c>
      <c r="M246" s="37" t="s">
        <v>49</v>
      </c>
      <c r="N246" s="38" t="s">
        <v>49</v>
      </c>
      <c r="O246" s="39" t="s">
        <v>487</v>
      </c>
      <c r="P246" s="40"/>
      <c r="Q246" s="41"/>
      <c r="R246" s="42" t="s">
        <v>488</v>
      </c>
      <c r="S246" s="43" t="s">
        <v>80</v>
      </c>
      <c r="T246" s="44">
        <v>101</v>
      </c>
      <c r="U246" s="45"/>
      <c r="V246" s="45"/>
      <c r="W246" s="46"/>
      <c r="X246" s="47"/>
      <c r="Y246" s="47"/>
    </row>
    <row r="247" spans="1:25" s="48" customFormat="1" ht="22.5" x14ac:dyDescent="0.2">
      <c r="A247" s="34" t="str">
        <f t="shared" si="65"/>
        <v>S</v>
      </c>
      <c r="B247" s="35">
        <f t="shared" ca="1" si="67"/>
        <v>2</v>
      </c>
      <c r="C247" s="35" t="str">
        <f t="shared" ca="1" si="72"/>
        <v>S</v>
      </c>
      <c r="D247" s="35">
        <f t="shared" ca="1" si="68"/>
        <v>0</v>
      </c>
      <c r="E247" s="35">
        <f t="shared" ca="1" si="73"/>
        <v>2</v>
      </c>
      <c r="F247" s="35">
        <f t="shared" ca="1" si="74"/>
        <v>6</v>
      </c>
      <c r="G247" s="35">
        <f t="shared" ca="1" si="75"/>
        <v>0</v>
      </c>
      <c r="H247" s="35">
        <f t="shared" ca="1" si="76"/>
        <v>0</v>
      </c>
      <c r="I247" s="35">
        <f t="shared" ca="1" si="66"/>
        <v>0</v>
      </c>
      <c r="J247" s="35">
        <f t="shared" ca="1" si="69"/>
        <v>0</v>
      </c>
      <c r="K247" s="35">
        <f t="shared" ca="1" si="70"/>
        <v>0</v>
      </c>
      <c r="L247" s="36" t="str">
        <f t="shared" ca="1" si="71"/>
        <v/>
      </c>
      <c r="M247" s="37" t="s">
        <v>49</v>
      </c>
      <c r="N247" s="38" t="s">
        <v>49</v>
      </c>
      <c r="O247" s="39" t="s">
        <v>489</v>
      </c>
      <c r="P247" s="40"/>
      <c r="Q247" s="41"/>
      <c r="R247" s="42" t="s">
        <v>490</v>
      </c>
      <c r="S247" s="43" t="s">
        <v>76</v>
      </c>
      <c r="T247" s="44">
        <v>1</v>
      </c>
      <c r="U247" s="45"/>
      <c r="V247" s="45"/>
      <c r="W247" s="46"/>
      <c r="X247" s="47"/>
      <c r="Y247" s="47"/>
    </row>
    <row r="248" spans="1:25" s="48" customFormat="1" ht="22.5" x14ac:dyDescent="0.2">
      <c r="A248" s="34" t="str">
        <f t="shared" si="65"/>
        <v>S</v>
      </c>
      <c r="B248" s="35">
        <f t="shared" ca="1" si="67"/>
        <v>2</v>
      </c>
      <c r="C248" s="35" t="str">
        <f t="shared" ca="1" si="72"/>
        <v>S</v>
      </c>
      <c r="D248" s="35">
        <f t="shared" ca="1" si="68"/>
        <v>0</v>
      </c>
      <c r="E248" s="35">
        <f t="shared" ca="1" si="73"/>
        <v>2</v>
      </c>
      <c r="F248" s="35">
        <f t="shared" ca="1" si="74"/>
        <v>6</v>
      </c>
      <c r="G248" s="35">
        <f t="shared" ca="1" si="75"/>
        <v>0</v>
      </c>
      <c r="H248" s="35">
        <f t="shared" ca="1" si="76"/>
        <v>0</v>
      </c>
      <c r="I248" s="35">
        <f t="shared" ca="1" si="66"/>
        <v>0</v>
      </c>
      <c r="J248" s="35">
        <f t="shared" ca="1" si="69"/>
        <v>0</v>
      </c>
      <c r="K248" s="35">
        <f t="shared" ca="1" si="70"/>
        <v>0</v>
      </c>
      <c r="L248" s="36" t="str">
        <f t="shared" ca="1" si="71"/>
        <v/>
      </c>
      <c r="M248" s="37" t="s">
        <v>49</v>
      </c>
      <c r="N248" s="38" t="s">
        <v>49</v>
      </c>
      <c r="O248" s="39" t="s">
        <v>491</v>
      </c>
      <c r="P248" s="40"/>
      <c r="Q248" s="41"/>
      <c r="R248" s="42" t="s">
        <v>492</v>
      </c>
      <c r="S248" s="43" t="s">
        <v>76</v>
      </c>
      <c r="T248" s="44">
        <v>16</v>
      </c>
      <c r="U248" s="45"/>
      <c r="V248" s="45"/>
      <c r="W248" s="46"/>
      <c r="X248" s="47"/>
      <c r="Y248" s="47"/>
    </row>
    <row r="249" spans="1:25" s="48" customFormat="1" ht="22.5" x14ac:dyDescent="0.2">
      <c r="A249" s="34" t="str">
        <f t="shared" si="65"/>
        <v>S</v>
      </c>
      <c r="B249" s="35">
        <f t="shared" ca="1" si="67"/>
        <v>2</v>
      </c>
      <c r="C249" s="35" t="str">
        <f t="shared" ca="1" si="72"/>
        <v>S</v>
      </c>
      <c r="D249" s="35">
        <f t="shared" ca="1" si="68"/>
        <v>0</v>
      </c>
      <c r="E249" s="35">
        <f t="shared" ca="1" si="73"/>
        <v>2</v>
      </c>
      <c r="F249" s="35">
        <f t="shared" ca="1" si="74"/>
        <v>6</v>
      </c>
      <c r="G249" s="35">
        <f t="shared" ca="1" si="75"/>
        <v>0</v>
      </c>
      <c r="H249" s="35">
        <f t="shared" ca="1" si="76"/>
        <v>0</v>
      </c>
      <c r="I249" s="35">
        <f t="shared" ca="1" si="66"/>
        <v>0</v>
      </c>
      <c r="J249" s="35">
        <f t="shared" ca="1" si="69"/>
        <v>0</v>
      </c>
      <c r="K249" s="35">
        <f t="shared" ca="1" si="70"/>
        <v>0</v>
      </c>
      <c r="L249" s="36" t="str">
        <f t="shared" ca="1" si="71"/>
        <v/>
      </c>
      <c r="M249" s="37" t="s">
        <v>49</v>
      </c>
      <c r="N249" s="38" t="s">
        <v>49</v>
      </c>
      <c r="O249" s="39" t="s">
        <v>493</v>
      </c>
      <c r="P249" s="40"/>
      <c r="Q249" s="41"/>
      <c r="R249" s="42" t="s">
        <v>494</v>
      </c>
      <c r="S249" s="43" t="s">
        <v>76</v>
      </c>
      <c r="T249" s="44">
        <v>3</v>
      </c>
      <c r="U249" s="45"/>
      <c r="V249" s="45"/>
      <c r="W249" s="46"/>
      <c r="X249" s="47"/>
      <c r="Y249" s="47"/>
    </row>
    <row r="250" spans="1:25" s="48" customFormat="1" ht="22.5" x14ac:dyDescent="0.2">
      <c r="A250" s="34" t="str">
        <f t="shared" si="65"/>
        <v>S</v>
      </c>
      <c r="B250" s="35">
        <f t="shared" ca="1" si="67"/>
        <v>2</v>
      </c>
      <c r="C250" s="35" t="str">
        <f t="shared" ca="1" si="72"/>
        <v>S</v>
      </c>
      <c r="D250" s="35">
        <f t="shared" ca="1" si="68"/>
        <v>0</v>
      </c>
      <c r="E250" s="35">
        <f t="shared" ca="1" si="73"/>
        <v>2</v>
      </c>
      <c r="F250" s="35">
        <f t="shared" ca="1" si="74"/>
        <v>6</v>
      </c>
      <c r="G250" s="35">
        <f t="shared" ca="1" si="75"/>
        <v>0</v>
      </c>
      <c r="H250" s="35">
        <f t="shared" ca="1" si="76"/>
        <v>0</v>
      </c>
      <c r="I250" s="35">
        <f t="shared" ca="1" si="66"/>
        <v>0</v>
      </c>
      <c r="J250" s="35">
        <f t="shared" ca="1" si="69"/>
        <v>0</v>
      </c>
      <c r="K250" s="35">
        <f t="shared" ca="1" si="70"/>
        <v>0</v>
      </c>
      <c r="L250" s="36" t="str">
        <f t="shared" ca="1" si="71"/>
        <v/>
      </c>
      <c r="M250" s="37" t="s">
        <v>49</v>
      </c>
      <c r="N250" s="38" t="s">
        <v>49</v>
      </c>
      <c r="O250" s="39" t="s">
        <v>495</v>
      </c>
      <c r="P250" s="40"/>
      <c r="Q250" s="41"/>
      <c r="R250" s="42" t="s">
        <v>496</v>
      </c>
      <c r="S250" s="43" t="s">
        <v>76</v>
      </c>
      <c r="T250" s="44">
        <v>6</v>
      </c>
      <c r="U250" s="45"/>
      <c r="V250" s="45"/>
      <c r="W250" s="46"/>
      <c r="X250" s="47"/>
      <c r="Y250" s="47"/>
    </row>
    <row r="251" spans="1:25" s="48" customFormat="1" ht="22.5" x14ac:dyDescent="0.2">
      <c r="A251" s="34" t="str">
        <f t="shared" si="65"/>
        <v>S</v>
      </c>
      <c r="B251" s="35">
        <f t="shared" ca="1" si="67"/>
        <v>2</v>
      </c>
      <c r="C251" s="35" t="str">
        <f t="shared" ca="1" si="72"/>
        <v>S</v>
      </c>
      <c r="D251" s="35">
        <f t="shared" ca="1" si="68"/>
        <v>0</v>
      </c>
      <c r="E251" s="35">
        <f t="shared" ca="1" si="73"/>
        <v>2</v>
      </c>
      <c r="F251" s="35">
        <f t="shared" ca="1" si="74"/>
        <v>6</v>
      </c>
      <c r="G251" s="35">
        <f t="shared" ca="1" si="75"/>
        <v>0</v>
      </c>
      <c r="H251" s="35">
        <f t="shared" ca="1" si="76"/>
        <v>0</v>
      </c>
      <c r="I251" s="35">
        <f t="shared" ca="1" si="66"/>
        <v>0</v>
      </c>
      <c r="J251" s="35">
        <f t="shared" ca="1" si="69"/>
        <v>0</v>
      </c>
      <c r="K251" s="35">
        <f t="shared" ca="1" si="70"/>
        <v>0</v>
      </c>
      <c r="L251" s="36" t="str">
        <f t="shared" ca="1" si="71"/>
        <v/>
      </c>
      <c r="M251" s="37" t="s">
        <v>49</v>
      </c>
      <c r="N251" s="38" t="s">
        <v>49</v>
      </c>
      <c r="O251" s="39" t="s">
        <v>497</v>
      </c>
      <c r="P251" s="40"/>
      <c r="Q251" s="41"/>
      <c r="R251" s="42" t="s">
        <v>498</v>
      </c>
      <c r="S251" s="43" t="s">
        <v>76</v>
      </c>
      <c r="T251" s="44">
        <v>4</v>
      </c>
      <c r="U251" s="45"/>
      <c r="V251" s="45"/>
      <c r="W251" s="46"/>
      <c r="X251" s="47"/>
      <c r="Y251" s="47"/>
    </row>
    <row r="252" spans="1:25" s="48" customFormat="1" ht="33.75" x14ac:dyDescent="0.2">
      <c r="A252" s="34" t="str">
        <f t="shared" si="65"/>
        <v>S</v>
      </c>
      <c r="B252" s="35">
        <f t="shared" ca="1" si="67"/>
        <v>2</v>
      </c>
      <c r="C252" s="35" t="str">
        <f t="shared" ca="1" si="72"/>
        <v>S</v>
      </c>
      <c r="D252" s="35">
        <f t="shared" ca="1" si="68"/>
        <v>0</v>
      </c>
      <c r="E252" s="35">
        <f t="shared" ca="1" si="73"/>
        <v>2</v>
      </c>
      <c r="F252" s="35">
        <f t="shared" ca="1" si="74"/>
        <v>6</v>
      </c>
      <c r="G252" s="35">
        <f t="shared" ca="1" si="75"/>
        <v>0</v>
      </c>
      <c r="H252" s="35">
        <f t="shared" ca="1" si="76"/>
        <v>0</v>
      </c>
      <c r="I252" s="35">
        <f t="shared" ca="1" si="66"/>
        <v>0</v>
      </c>
      <c r="J252" s="35">
        <f t="shared" ca="1" si="69"/>
        <v>0</v>
      </c>
      <c r="K252" s="35">
        <f t="shared" ca="1" si="70"/>
        <v>0</v>
      </c>
      <c r="L252" s="36" t="str">
        <f t="shared" ca="1" si="71"/>
        <v/>
      </c>
      <c r="M252" s="37" t="s">
        <v>49</v>
      </c>
      <c r="N252" s="38" t="s">
        <v>49</v>
      </c>
      <c r="O252" s="39" t="s">
        <v>499</v>
      </c>
      <c r="P252" s="40"/>
      <c r="Q252" s="41"/>
      <c r="R252" s="42" t="s">
        <v>500</v>
      </c>
      <c r="S252" s="43" t="s">
        <v>76</v>
      </c>
      <c r="T252" s="44">
        <v>2</v>
      </c>
      <c r="U252" s="45"/>
      <c r="V252" s="45"/>
      <c r="W252" s="46"/>
      <c r="X252" s="47"/>
      <c r="Y252" s="47"/>
    </row>
    <row r="253" spans="1:25" s="48" customFormat="1" ht="33.75" x14ac:dyDescent="0.2">
      <c r="A253" s="34" t="str">
        <f t="shared" si="65"/>
        <v>S</v>
      </c>
      <c r="B253" s="35">
        <f t="shared" ca="1" si="67"/>
        <v>2</v>
      </c>
      <c r="C253" s="35" t="str">
        <f t="shared" ca="1" si="72"/>
        <v>S</v>
      </c>
      <c r="D253" s="35">
        <f t="shared" ca="1" si="68"/>
        <v>0</v>
      </c>
      <c r="E253" s="35">
        <f t="shared" ca="1" si="73"/>
        <v>2</v>
      </c>
      <c r="F253" s="35">
        <f t="shared" ca="1" si="74"/>
        <v>6</v>
      </c>
      <c r="G253" s="35">
        <f t="shared" ca="1" si="75"/>
        <v>0</v>
      </c>
      <c r="H253" s="35">
        <f t="shared" ca="1" si="76"/>
        <v>0</v>
      </c>
      <c r="I253" s="35">
        <f t="shared" ca="1" si="66"/>
        <v>0</v>
      </c>
      <c r="J253" s="35">
        <f t="shared" ca="1" si="69"/>
        <v>0</v>
      </c>
      <c r="K253" s="35">
        <f t="shared" ca="1" si="70"/>
        <v>0</v>
      </c>
      <c r="L253" s="36" t="str">
        <f t="shared" ca="1" si="71"/>
        <v/>
      </c>
      <c r="M253" s="37" t="s">
        <v>49</v>
      </c>
      <c r="N253" s="38" t="s">
        <v>49</v>
      </c>
      <c r="O253" s="39" t="s">
        <v>501</v>
      </c>
      <c r="P253" s="40"/>
      <c r="Q253" s="41"/>
      <c r="R253" s="42" t="s">
        <v>502</v>
      </c>
      <c r="S253" s="43" t="s">
        <v>76</v>
      </c>
      <c r="T253" s="44">
        <v>2</v>
      </c>
      <c r="U253" s="45"/>
      <c r="V253" s="45"/>
      <c r="W253" s="46"/>
      <c r="X253" s="47"/>
      <c r="Y253" s="47"/>
    </row>
    <row r="254" spans="1:25" s="48" customFormat="1" ht="22.5" x14ac:dyDescent="0.2">
      <c r="A254" s="34" t="str">
        <f t="shared" si="65"/>
        <v>S</v>
      </c>
      <c r="B254" s="35">
        <f t="shared" ca="1" si="67"/>
        <v>2</v>
      </c>
      <c r="C254" s="35" t="str">
        <f t="shared" ca="1" si="72"/>
        <v>S</v>
      </c>
      <c r="D254" s="35">
        <f t="shared" ca="1" si="68"/>
        <v>0</v>
      </c>
      <c r="E254" s="35">
        <f t="shared" ca="1" si="73"/>
        <v>2</v>
      </c>
      <c r="F254" s="35">
        <f t="shared" ca="1" si="74"/>
        <v>6</v>
      </c>
      <c r="G254" s="35">
        <f t="shared" ca="1" si="75"/>
        <v>0</v>
      </c>
      <c r="H254" s="35">
        <f t="shared" ca="1" si="76"/>
        <v>0</v>
      </c>
      <c r="I254" s="35">
        <f t="shared" ca="1" si="66"/>
        <v>0</v>
      </c>
      <c r="J254" s="35">
        <f t="shared" ca="1" si="69"/>
        <v>0</v>
      </c>
      <c r="K254" s="35">
        <f t="shared" ca="1" si="70"/>
        <v>0</v>
      </c>
      <c r="L254" s="36" t="str">
        <f t="shared" ca="1" si="71"/>
        <v/>
      </c>
      <c r="M254" s="37" t="s">
        <v>49</v>
      </c>
      <c r="N254" s="38" t="s">
        <v>49</v>
      </c>
      <c r="O254" s="39" t="s">
        <v>503</v>
      </c>
      <c r="P254" s="40"/>
      <c r="Q254" s="41"/>
      <c r="R254" s="42" t="s">
        <v>504</v>
      </c>
      <c r="S254" s="43" t="s">
        <v>76</v>
      </c>
      <c r="T254" s="44">
        <v>2</v>
      </c>
      <c r="U254" s="45"/>
      <c r="V254" s="45"/>
      <c r="W254" s="46"/>
      <c r="X254" s="47"/>
      <c r="Y254" s="47"/>
    </row>
    <row r="255" spans="1:25" s="48" customFormat="1" ht="22.5" x14ac:dyDescent="0.2">
      <c r="A255" s="34" t="str">
        <f t="shared" si="65"/>
        <v>S</v>
      </c>
      <c r="B255" s="35">
        <f t="shared" ca="1" si="67"/>
        <v>2</v>
      </c>
      <c r="C255" s="35" t="str">
        <f t="shared" ca="1" si="72"/>
        <v>S</v>
      </c>
      <c r="D255" s="35">
        <f t="shared" ca="1" si="68"/>
        <v>0</v>
      </c>
      <c r="E255" s="35">
        <f t="shared" ca="1" si="73"/>
        <v>2</v>
      </c>
      <c r="F255" s="35">
        <f t="shared" ca="1" si="74"/>
        <v>6</v>
      </c>
      <c r="G255" s="35">
        <f t="shared" ca="1" si="75"/>
        <v>0</v>
      </c>
      <c r="H255" s="35">
        <f t="shared" ca="1" si="76"/>
        <v>0</v>
      </c>
      <c r="I255" s="35">
        <f t="shared" ca="1" si="66"/>
        <v>0</v>
      </c>
      <c r="J255" s="35">
        <f t="shared" ca="1" si="69"/>
        <v>0</v>
      </c>
      <c r="K255" s="35">
        <f t="shared" ca="1" si="70"/>
        <v>0</v>
      </c>
      <c r="L255" s="36" t="str">
        <f t="shared" ca="1" si="71"/>
        <v/>
      </c>
      <c r="M255" s="37" t="s">
        <v>49</v>
      </c>
      <c r="N255" s="38" t="s">
        <v>49</v>
      </c>
      <c r="O255" s="39" t="s">
        <v>505</v>
      </c>
      <c r="P255" s="40"/>
      <c r="Q255" s="41"/>
      <c r="R255" s="42" t="s">
        <v>506</v>
      </c>
      <c r="S255" s="43" t="s">
        <v>76</v>
      </c>
      <c r="T255" s="44">
        <v>5</v>
      </c>
      <c r="U255" s="45"/>
      <c r="V255" s="45"/>
      <c r="W255" s="46"/>
      <c r="X255" s="47"/>
      <c r="Y255" s="47"/>
    </row>
    <row r="256" spans="1:25" s="48" customFormat="1" ht="22.5" x14ac:dyDescent="0.2">
      <c r="A256" s="34" t="str">
        <f t="shared" si="65"/>
        <v>S</v>
      </c>
      <c r="B256" s="35">
        <f t="shared" ca="1" si="67"/>
        <v>2</v>
      </c>
      <c r="C256" s="35" t="str">
        <f t="shared" ca="1" si="72"/>
        <v>S</v>
      </c>
      <c r="D256" s="35">
        <f t="shared" ca="1" si="68"/>
        <v>0</v>
      </c>
      <c r="E256" s="35">
        <f t="shared" ca="1" si="73"/>
        <v>2</v>
      </c>
      <c r="F256" s="35">
        <f t="shared" ca="1" si="74"/>
        <v>6</v>
      </c>
      <c r="G256" s="35">
        <f t="shared" ca="1" si="75"/>
        <v>0</v>
      </c>
      <c r="H256" s="35">
        <f t="shared" ca="1" si="76"/>
        <v>0</v>
      </c>
      <c r="I256" s="35">
        <f t="shared" ca="1" si="66"/>
        <v>0</v>
      </c>
      <c r="J256" s="35">
        <f t="shared" ca="1" si="69"/>
        <v>0</v>
      </c>
      <c r="K256" s="35">
        <f t="shared" ca="1" si="70"/>
        <v>0</v>
      </c>
      <c r="L256" s="36" t="str">
        <f t="shared" ca="1" si="71"/>
        <v/>
      </c>
      <c r="M256" s="37" t="s">
        <v>49</v>
      </c>
      <c r="N256" s="38" t="s">
        <v>49</v>
      </c>
      <c r="O256" s="39" t="s">
        <v>507</v>
      </c>
      <c r="P256" s="40"/>
      <c r="Q256" s="41"/>
      <c r="R256" s="42" t="s">
        <v>171</v>
      </c>
      <c r="S256" s="43" t="s">
        <v>76</v>
      </c>
      <c r="T256" s="44">
        <v>1</v>
      </c>
      <c r="U256" s="45"/>
      <c r="V256" s="45"/>
      <c r="W256" s="46"/>
      <c r="X256" s="47"/>
      <c r="Y256" s="47"/>
    </row>
    <row r="257" spans="1:25" s="48" customFormat="1" x14ac:dyDescent="0.2">
      <c r="A257" s="34" t="str">
        <f t="shared" si="65"/>
        <v>S</v>
      </c>
      <c r="B257" s="35">
        <f t="shared" ca="1" si="67"/>
        <v>2</v>
      </c>
      <c r="C257" s="35" t="str">
        <f t="shared" ca="1" si="72"/>
        <v>S</v>
      </c>
      <c r="D257" s="35">
        <f t="shared" ca="1" si="68"/>
        <v>0</v>
      </c>
      <c r="E257" s="35">
        <f t="shared" ca="1" si="73"/>
        <v>2</v>
      </c>
      <c r="F257" s="35">
        <f t="shared" ca="1" si="74"/>
        <v>6</v>
      </c>
      <c r="G257" s="35">
        <f t="shared" ca="1" si="75"/>
        <v>0</v>
      </c>
      <c r="H257" s="35">
        <f t="shared" ca="1" si="76"/>
        <v>0</v>
      </c>
      <c r="I257" s="35">
        <f t="shared" ca="1" si="66"/>
        <v>0</v>
      </c>
      <c r="J257" s="35">
        <f t="shared" ca="1" si="69"/>
        <v>0</v>
      </c>
      <c r="K257" s="35">
        <f t="shared" ca="1" si="70"/>
        <v>0</v>
      </c>
      <c r="L257" s="36" t="str">
        <f t="shared" ca="1" si="71"/>
        <v/>
      </c>
      <c r="M257" s="37" t="s">
        <v>49</v>
      </c>
      <c r="N257" s="38" t="s">
        <v>49</v>
      </c>
      <c r="O257" s="39" t="s">
        <v>508</v>
      </c>
      <c r="P257" s="40"/>
      <c r="Q257" s="41"/>
      <c r="R257" s="42" t="s">
        <v>509</v>
      </c>
      <c r="S257" s="43" t="s">
        <v>77</v>
      </c>
      <c r="T257" s="44">
        <v>3</v>
      </c>
      <c r="U257" s="45"/>
      <c r="V257" s="45"/>
      <c r="W257" s="46"/>
      <c r="X257" s="47"/>
      <c r="Y257" s="47"/>
    </row>
    <row r="258" spans="1:25" s="48" customFormat="1" ht="33.75" x14ac:dyDescent="0.2">
      <c r="A258" s="34" t="str">
        <f t="shared" si="65"/>
        <v>S</v>
      </c>
      <c r="B258" s="35">
        <f t="shared" ca="1" si="67"/>
        <v>2</v>
      </c>
      <c r="C258" s="35" t="str">
        <f t="shared" ca="1" si="72"/>
        <v>S</v>
      </c>
      <c r="D258" s="35">
        <f t="shared" ca="1" si="68"/>
        <v>0</v>
      </c>
      <c r="E258" s="35">
        <f t="shared" ca="1" si="73"/>
        <v>2</v>
      </c>
      <c r="F258" s="35">
        <f t="shared" ca="1" si="74"/>
        <v>6</v>
      </c>
      <c r="G258" s="35">
        <f t="shared" ca="1" si="75"/>
        <v>0</v>
      </c>
      <c r="H258" s="35">
        <f t="shared" ca="1" si="76"/>
        <v>0</v>
      </c>
      <c r="I258" s="35">
        <f t="shared" ca="1" si="66"/>
        <v>0</v>
      </c>
      <c r="J258" s="35">
        <f t="shared" ca="1" si="69"/>
        <v>0</v>
      </c>
      <c r="K258" s="35">
        <f t="shared" ca="1" si="70"/>
        <v>0</v>
      </c>
      <c r="L258" s="36" t="str">
        <f t="shared" ca="1" si="71"/>
        <v/>
      </c>
      <c r="M258" s="37" t="s">
        <v>49</v>
      </c>
      <c r="N258" s="38" t="s">
        <v>49</v>
      </c>
      <c r="O258" s="39" t="s">
        <v>510</v>
      </c>
      <c r="P258" s="40"/>
      <c r="Q258" s="41"/>
      <c r="R258" s="42" t="s">
        <v>511</v>
      </c>
      <c r="S258" s="43" t="s">
        <v>80</v>
      </c>
      <c r="T258" s="44">
        <v>96</v>
      </c>
      <c r="U258" s="45"/>
      <c r="V258" s="45"/>
      <c r="W258" s="46"/>
      <c r="X258" s="47"/>
      <c r="Y258" s="47"/>
    </row>
    <row r="259" spans="1:25" s="48" customFormat="1" ht="33.75" x14ac:dyDescent="0.2">
      <c r="A259" s="34" t="str">
        <f t="shared" si="65"/>
        <v>S</v>
      </c>
      <c r="B259" s="35">
        <f t="shared" ca="1" si="67"/>
        <v>2</v>
      </c>
      <c r="C259" s="35" t="str">
        <f t="shared" ca="1" si="72"/>
        <v>S</v>
      </c>
      <c r="D259" s="35">
        <f t="shared" ca="1" si="68"/>
        <v>0</v>
      </c>
      <c r="E259" s="35">
        <f t="shared" ca="1" si="73"/>
        <v>2</v>
      </c>
      <c r="F259" s="35">
        <f t="shared" ca="1" si="74"/>
        <v>6</v>
      </c>
      <c r="G259" s="35">
        <f t="shared" ca="1" si="75"/>
        <v>0</v>
      </c>
      <c r="H259" s="35">
        <f t="shared" ca="1" si="76"/>
        <v>0</v>
      </c>
      <c r="I259" s="35">
        <f t="shared" ca="1" si="66"/>
        <v>0</v>
      </c>
      <c r="J259" s="35">
        <f t="shared" ca="1" si="69"/>
        <v>0</v>
      </c>
      <c r="K259" s="35">
        <f t="shared" ca="1" si="70"/>
        <v>0</v>
      </c>
      <c r="L259" s="36" t="str">
        <f t="shared" ca="1" si="71"/>
        <v/>
      </c>
      <c r="M259" s="37" t="s">
        <v>49</v>
      </c>
      <c r="N259" s="38" t="s">
        <v>49</v>
      </c>
      <c r="O259" s="39" t="s">
        <v>512</v>
      </c>
      <c r="P259" s="40"/>
      <c r="Q259" s="41"/>
      <c r="R259" s="42" t="s">
        <v>513</v>
      </c>
      <c r="S259" s="43" t="s">
        <v>80</v>
      </c>
      <c r="T259" s="44">
        <v>5</v>
      </c>
      <c r="U259" s="45"/>
      <c r="V259" s="45"/>
      <c r="W259" s="46"/>
      <c r="X259" s="47"/>
      <c r="Y259" s="47"/>
    </row>
    <row r="260" spans="1:25" s="48" customFormat="1" ht="33.75" x14ac:dyDescent="0.2">
      <c r="A260" s="34" t="str">
        <f t="shared" si="65"/>
        <v>S</v>
      </c>
      <c r="B260" s="35">
        <f t="shared" ca="1" si="67"/>
        <v>2</v>
      </c>
      <c r="C260" s="35" t="str">
        <f t="shared" ca="1" si="72"/>
        <v>S</v>
      </c>
      <c r="D260" s="35">
        <f t="shared" ca="1" si="68"/>
        <v>0</v>
      </c>
      <c r="E260" s="35">
        <f t="shared" ca="1" si="73"/>
        <v>2</v>
      </c>
      <c r="F260" s="35">
        <f t="shared" ca="1" si="74"/>
        <v>6</v>
      </c>
      <c r="G260" s="35">
        <f t="shared" ca="1" si="75"/>
        <v>0</v>
      </c>
      <c r="H260" s="35">
        <f t="shared" ca="1" si="76"/>
        <v>0</v>
      </c>
      <c r="I260" s="35">
        <f t="shared" ca="1" si="66"/>
        <v>0</v>
      </c>
      <c r="J260" s="35">
        <f t="shared" ca="1" si="69"/>
        <v>0</v>
      </c>
      <c r="K260" s="35">
        <f t="shared" ca="1" si="70"/>
        <v>0</v>
      </c>
      <c r="L260" s="36" t="str">
        <f t="shared" ca="1" si="71"/>
        <v/>
      </c>
      <c r="M260" s="37" t="s">
        <v>49</v>
      </c>
      <c r="N260" s="38" t="s">
        <v>49</v>
      </c>
      <c r="O260" s="39" t="s">
        <v>514</v>
      </c>
      <c r="P260" s="40"/>
      <c r="Q260" s="41"/>
      <c r="R260" s="42" t="s">
        <v>515</v>
      </c>
      <c r="S260" s="43" t="s">
        <v>80</v>
      </c>
      <c r="T260" s="44">
        <v>3</v>
      </c>
      <c r="U260" s="45"/>
      <c r="V260" s="45"/>
      <c r="W260" s="46"/>
      <c r="X260" s="47"/>
      <c r="Y260" s="47"/>
    </row>
    <row r="261" spans="1:25" s="48" customFormat="1" x14ac:dyDescent="0.2">
      <c r="A261" s="34" t="str">
        <f t="shared" si="65"/>
        <v>S</v>
      </c>
      <c r="B261" s="35">
        <f t="shared" ca="1" si="67"/>
        <v>2</v>
      </c>
      <c r="C261" s="35" t="str">
        <f t="shared" ca="1" si="72"/>
        <v>S</v>
      </c>
      <c r="D261" s="35">
        <f t="shared" ca="1" si="68"/>
        <v>0</v>
      </c>
      <c r="E261" s="35">
        <f t="shared" ca="1" si="73"/>
        <v>2</v>
      </c>
      <c r="F261" s="35">
        <f t="shared" ca="1" si="74"/>
        <v>6</v>
      </c>
      <c r="G261" s="35">
        <f t="shared" ca="1" si="75"/>
        <v>0</v>
      </c>
      <c r="H261" s="35">
        <f t="shared" ca="1" si="76"/>
        <v>0</v>
      </c>
      <c r="I261" s="35">
        <f t="shared" ca="1" si="66"/>
        <v>0</v>
      </c>
      <c r="J261" s="35">
        <f t="shared" ca="1" si="69"/>
        <v>0</v>
      </c>
      <c r="K261" s="35">
        <f t="shared" ca="1" si="70"/>
        <v>0</v>
      </c>
      <c r="L261" s="36" t="str">
        <f t="shared" ca="1" si="71"/>
        <v/>
      </c>
      <c r="M261" s="37" t="s">
        <v>49</v>
      </c>
      <c r="N261" s="38" t="s">
        <v>49</v>
      </c>
      <c r="O261" s="39" t="s">
        <v>516</v>
      </c>
      <c r="P261" s="40"/>
      <c r="Q261" s="41"/>
      <c r="R261" s="42" t="s">
        <v>517</v>
      </c>
      <c r="S261" s="43" t="s">
        <v>77</v>
      </c>
      <c r="T261" s="44">
        <v>10</v>
      </c>
      <c r="U261" s="45"/>
      <c r="V261" s="45"/>
      <c r="W261" s="46"/>
      <c r="X261" s="47"/>
      <c r="Y261" s="47"/>
    </row>
    <row r="262" spans="1:25" s="48" customFormat="1" ht="22.5" x14ac:dyDescent="0.2">
      <c r="A262" s="34" t="str">
        <f t="shared" si="65"/>
        <v>S</v>
      </c>
      <c r="B262" s="35">
        <f t="shared" ca="1" si="67"/>
        <v>2</v>
      </c>
      <c r="C262" s="35" t="str">
        <f t="shared" ca="1" si="72"/>
        <v>S</v>
      </c>
      <c r="D262" s="35">
        <f t="shared" ca="1" si="68"/>
        <v>0</v>
      </c>
      <c r="E262" s="35">
        <f t="shared" ca="1" si="73"/>
        <v>2</v>
      </c>
      <c r="F262" s="35">
        <f t="shared" ca="1" si="74"/>
        <v>6</v>
      </c>
      <c r="G262" s="35">
        <f t="shared" ca="1" si="75"/>
        <v>0</v>
      </c>
      <c r="H262" s="35">
        <f t="shared" ca="1" si="76"/>
        <v>0</v>
      </c>
      <c r="I262" s="35">
        <f t="shared" ca="1" si="66"/>
        <v>0</v>
      </c>
      <c r="J262" s="35">
        <f t="shared" ca="1" si="69"/>
        <v>0</v>
      </c>
      <c r="K262" s="35">
        <f t="shared" ca="1" si="70"/>
        <v>0</v>
      </c>
      <c r="L262" s="36" t="str">
        <f t="shared" ca="1" si="71"/>
        <v/>
      </c>
      <c r="M262" s="37" t="s">
        <v>49</v>
      </c>
      <c r="N262" s="38" t="s">
        <v>49</v>
      </c>
      <c r="O262" s="39" t="s">
        <v>518</v>
      </c>
      <c r="P262" s="40"/>
      <c r="Q262" s="41"/>
      <c r="R262" s="42" t="s">
        <v>519</v>
      </c>
      <c r="S262" s="43" t="s">
        <v>76</v>
      </c>
      <c r="T262" s="44">
        <v>3</v>
      </c>
      <c r="U262" s="45"/>
      <c r="V262" s="45"/>
      <c r="W262" s="46"/>
      <c r="X262" s="47"/>
      <c r="Y262" s="47"/>
    </row>
    <row r="263" spans="1:25" s="48" customFormat="1" x14ac:dyDescent="0.2">
      <c r="A263" s="34" t="str">
        <f t="shared" si="65"/>
        <v>S</v>
      </c>
      <c r="B263" s="35">
        <f t="shared" ca="1" si="67"/>
        <v>2</v>
      </c>
      <c r="C263" s="35" t="str">
        <f t="shared" ca="1" si="72"/>
        <v>S</v>
      </c>
      <c r="D263" s="35">
        <f t="shared" ca="1" si="68"/>
        <v>0</v>
      </c>
      <c r="E263" s="35">
        <f t="shared" ca="1" si="73"/>
        <v>2</v>
      </c>
      <c r="F263" s="35">
        <f t="shared" ca="1" si="74"/>
        <v>6</v>
      </c>
      <c r="G263" s="35">
        <f t="shared" ca="1" si="75"/>
        <v>0</v>
      </c>
      <c r="H263" s="35">
        <f t="shared" ca="1" si="76"/>
        <v>0</v>
      </c>
      <c r="I263" s="35">
        <f t="shared" ca="1" si="66"/>
        <v>0</v>
      </c>
      <c r="J263" s="35">
        <f t="shared" ca="1" si="69"/>
        <v>0</v>
      </c>
      <c r="K263" s="35">
        <f t="shared" ca="1" si="70"/>
        <v>0</v>
      </c>
      <c r="L263" s="36" t="str">
        <f t="shared" ca="1" si="71"/>
        <v/>
      </c>
      <c r="M263" s="37" t="s">
        <v>49</v>
      </c>
      <c r="N263" s="38" t="s">
        <v>49</v>
      </c>
      <c r="O263" s="39" t="s">
        <v>520</v>
      </c>
      <c r="P263" s="40"/>
      <c r="Q263" s="41"/>
      <c r="R263" s="42" t="s">
        <v>521</v>
      </c>
      <c r="S263" s="43" t="s">
        <v>77</v>
      </c>
      <c r="T263" s="44">
        <v>1</v>
      </c>
      <c r="U263" s="45"/>
      <c r="V263" s="45"/>
      <c r="W263" s="46"/>
      <c r="X263" s="47"/>
      <c r="Y263" s="47"/>
    </row>
    <row r="264" spans="1:25" s="48" customFormat="1" ht="22.5" x14ac:dyDescent="0.2">
      <c r="A264" s="34" t="str">
        <f t="shared" si="65"/>
        <v>S</v>
      </c>
      <c r="B264" s="35">
        <f t="shared" ca="1" si="67"/>
        <v>2</v>
      </c>
      <c r="C264" s="35" t="str">
        <f t="shared" ca="1" si="72"/>
        <v>S</v>
      </c>
      <c r="D264" s="35">
        <f t="shared" ca="1" si="68"/>
        <v>0</v>
      </c>
      <c r="E264" s="35">
        <f t="shared" ca="1" si="73"/>
        <v>2</v>
      </c>
      <c r="F264" s="35">
        <f t="shared" ca="1" si="74"/>
        <v>6</v>
      </c>
      <c r="G264" s="35">
        <f t="shared" ca="1" si="75"/>
        <v>0</v>
      </c>
      <c r="H264" s="35">
        <f t="shared" ca="1" si="76"/>
        <v>0</v>
      </c>
      <c r="I264" s="35">
        <f t="shared" ca="1" si="66"/>
        <v>0</v>
      </c>
      <c r="J264" s="35">
        <f t="shared" ca="1" si="69"/>
        <v>0</v>
      </c>
      <c r="K264" s="35">
        <f t="shared" ca="1" si="70"/>
        <v>0</v>
      </c>
      <c r="L264" s="36" t="str">
        <f t="shared" ca="1" si="71"/>
        <v/>
      </c>
      <c r="M264" s="37" t="s">
        <v>49</v>
      </c>
      <c r="N264" s="38" t="s">
        <v>49</v>
      </c>
      <c r="O264" s="39" t="s">
        <v>522</v>
      </c>
      <c r="P264" s="40"/>
      <c r="Q264" s="41"/>
      <c r="R264" s="42" t="s">
        <v>523</v>
      </c>
      <c r="S264" s="43" t="s">
        <v>76</v>
      </c>
      <c r="T264" s="44">
        <v>8</v>
      </c>
      <c r="U264" s="45"/>
      <c r="V264" s="45"/>
      <c r="W264" s="46"/>
      <c r="X264" s="47"/>
      <c r="Y264" s="47"/>
    </row>
    <row r="265" spans="1:25" s="48" customFormat="1" x14ac:dyDescent="0.2">
      <c r="A265" s="34" t="str">
        <f t="shared" si="65"/>
        <v>S</v>
      </c>
      <c r="B265" s="35">
        <f t="shared" ca="1" si="67"/>
        <v>2</v>
      </c>
      <c r="C265" s="35" t="str">
        <f t="shared" ca="1" si="72"/>
        <v>S</v>
      </c>
      <c r="D265" s="35">
        <f t="shared" ca="1" si="68"/>
        <v>0</v>
      </c>
      <c r="E265" s="35">
        <f t="shared" ca="1" si="73"/>
        <v>2</v>
      </c>
      <c r="F265" s="35">
        <f t="shared" ca="1" si="74"/>
        <v>6</v>
      </c>
      <c r="G265" s="35">
        <f t="shared" ca="1" si="75"/>
        <v>0</v>
      </c>
      <c r="H265" s="35">
        <f t="shared" ca="1" si="76"/>
        <v>0</v>
      </c>
      <c r="I265" s="35">
        <f t="shared" ca="1" si="66"/>
        <v>0</v>
      </c>
      <c r="J265" s="35">
        <f t="shared" ca="1" si="69"/>
        <v>0</v>
      </c>
      <c r="K265" s="35">
        <f t="shared" ca="1" si="70"/>
        <v>0</v>
      </c>
      <c r="L265" s="36" t="str">
        <f t="shared" ca="1" si="71"/>
        <v/>
      </c>
      <c r="M265" s="37" t="s">
        <v>49</v>
      </c>
      <c r="N265" s="38" t="s">
        <v>49</v>
      </c>
      <c r="O265" s="39" t="s">
        <v>524</v>
      </c>
      <c r="P265" s="40"/>
      <c r="Q265" s="41"/>
      <c r="R265" s="42" t="s">
        <v>525</v>
      </c>
      <c r="S265" s="43" t="s">
        <v>241</v>
      </c>
      <c r="T265" s="44">
        <v>32</v>
      </c>
      <c r="U265" s="45"/>
      <c r="V265" s="45"/>
      <c r="W265" s="46"/>
      <c r="X265" s="47"/>
      <c r="Y265" s="47"/>
    </row>
    <row r="266" spans="1:25" s="48" customFormat="1" ht="22.5" x14ac:dyDescent="0.2">
      <c r="A266" s="34" t="str">
        <f t="shared" si="65"/>
        <v>S</v>
      </c>
      <c r="B266" s="35">
        <f t="shared" ca="1" si="67"/>
        <v>2</v>
      </c>
      <c r="C266" s="35" t="str">
        <f t="shared" ca="1" si="72"/>
        <v>S</v>
      </c>
      <c r="D266" s="35">
        <f t="shared" ca="1" si="68"/>
        <v>0</v>
      </c>
      <c r="E266" s="35">
        <f t="shared" ca="1" si="73"/>
        <v>2</v>
      </c>
      <c r="F266" s="35">
        <f t="shared" ca="1" si="74"/>
        <v>6</v>
      </c>
      <c r="G266" s="35">
        <f t="shared" ca="1" si="75"/>
        <v>0</v>
      </c>
      <c r="H266" s="35">
        <f t="shared" ca="1" si="76"/>
        <v>0</v>
      </c>
      <c r="I266" s="35">
        <f t="shared" ca="1" si="66"/>
        <v>0</v>
      </c>
      <c r="J266" s="35">
        <f t="shared" ca="1" si="69"/>
        <v>0</v>
      </c>
      <c r="K266" s="35">
        <f t="shared" ca="1" si="70"/>
        <v>0</v>
      </c>
      <c r="L266" s="36" t="str">
        <f t="shared" ca="1" si="71"/>
        <v/>
      </c>
      <c r="M266" s="37" t="s">
        <v>49</v>
      </c>
      <c r="N266" s="38" t="s">
        <v>49</v>
      </c>
      <c r="O266" s="39" t="s">
        <v>526</v>
      </c>
      <c r="P266" s="40"/>
      <c r="Q266" s="41"/>
      <c r="R266" s="42" t="s">
        <v>527</v>
      </c>
      <c r="S266" s="43" t="s">
        <v>76</v>
      </c>
      <c r="T266" s="44">
        <v>16</v>
      </c>
      <c r="U266" s="45"/>
      <c r="V266" s="45"/>
      <c r="W266" s="46"/>
      <c r="X266" s="47"/>
      <c r="Y266" s="47"/>
    </row>
    <row r="267" spans="1:25" s="48" customFormat="1" ht="22.5" x14ac:dyDescent="0.2">
      <c r="A267" s="34" t="str">
        <f t="shared" si="65"/>
        <v>S</v>
      </c>
      <c r="B267" s="35">
        <f t="shared" ca="1" si="67"/>
        <v>2</v>
      </c>
      <c r="C267" s="35" t="str">
        <f t="shared" ca="1" si="72"/>
        <v>S</v>
      </c>
      <c r="D267" s="35">
        <f t="shared" ca="1" si="68"/>
        <v>0</v>
      </c>
      <c r="E267" s="35">
        <f t="shared" ca="1" si="73"/>
        <v>2</v>
      </c>
      <c r="F267" s="35">
        <f t="shared" ca="1" si="74"/>
        <v>6</v>
      </c>
      <c r="G267" s="35">
        <f t="shared" ca="1" si="75"/>
        <v>0</v>
      </c>
      <c r="H267" s="35">
        <f t="shared" ca="1" si="76"/>
        <v>0</v>
      </c>
      <c r="I267" s="35">
        <f t="shared" ca="1" si="66"/>
        <v>0</v>
      </c>
      <c r="J267" s="35">
        <f t="shared" ca="1" si="69"/>
        <v>0</v>
      </c>
      <c r="K267" s="35">
        <f t="shared" ca="1" si="70"/>
        <v>0</v>
      </c>
      <c r="L267" s="36" t="str">
        <f t="shared" ca="1" si="71"/>
        <v/>
      </c>
      <c r="M267" s="37" t="s">
        <v>49</v>
      </c>
      <c r="N267" s="38" t="s">
        <v>49</v>
      </c>
      <c r="O267" s="39" t="s">
        <v>528</v>
      </c>
      <c r="P267" s="40"/>
      <c r="Q267" s="41"/>
      <c r="R267" s="42" t="s">
        <v>529</v>
      </c>
      <c r="S267" s="43" t="s">
        <v>76</v>
      </c>
      <c r="T267" s="44">
        <v>8</v>
      </c>
      <c r="U267" s="45"/>
      <c r="V267" s="45"/>
      <c r="W267" s="46"/>
      <c r="X267" s="47"/>
      <c r="Y267" s="47"/>
    </row>
    <row r="268" spans="1:25" s="48" customFormat="1" ht="33.75" x14ac:dyDescent="0.2">
      <c r="A268" s="34" t="str">
        <f t="shared" si="65"/>
        <v>S</v>
      </c>
      <c r="B268" s="35">
        <f t="shared" ca="1" si="67"/>
        <v>2</v>
      </c>
      <c r="C268" s="35" t="str">
        <f t="shared" ca="1" si="72"/>
        <v>S</v>
      </c>
      <c r="D268" s="35">
        <f t="shared" ca="1" si="68"/>
        <v>0</v>
      </c>
      <c r="E268" s="35">
        <f t="shared" ca="1" si="73"/>
        <v>2</v>
      </c>
      <c r="F268" s="35">
        <f t="shared" ca="1" si="74"/>
        <v>6</v>
      </c>
      <c r="G268" s="35">
        <f t="shared" ca="1" si="75"/>
        <v>0</v>
      </c>
      <c r="H268" s="35">
        <f t="shared" ca="1" si="76"/>
        <v>0</v>
      </c>
      <c r="I268" s="35">
        <f t="shared" ca="1" si="66"/>
        <v>0</v>
      </c>
      <c r="J268" s="35">
        <f t="shared" ca="1" si="69"/>
        <v>0</v>
      </c>
      <c r="K268" s="35">
        <f t="shared" ca="1" si="70"/>
        <v>0</v>
      </c>
      <c r="L268" s="36" t="str">
        <f t="shared" ca="1" si="71"/>
        <v/>
      </c>
      <c r="M268" s="37" t="s">
        <v>49</v>
      </c>
      <c r="N268" s="38" t="s">
        <v>49</v>
      </c>
      <c r="O268" s="39" t="s">
        <v>530</v>
      </c>
      <c r="P268" s="40"/>
      <c r="Q268" s="41"/>
      <c r="R268" s="42" t="s">
        <v>531</v>
      </c>
      <c r="S268" s="43" t="s">
        <v>76</v>
      </c>
      <c r="T268" s="44">
        <v>1</v>
      </c>
      <c r="U268" s="45"/>
      <c r="V268" s="45"/>
      <c r="W268" s="46"/>
      <c r="X268" s="47"/>
      <c r="Y268" s="47"/>
    </row>
    <row r="269" spans="1:25" s="48" customFormat="1" ht="45" x14ac:dyDescent="0.2">
      <c r="A269" s="34" t="str">
        <f t="shared" si="65"/>
        <v>S</v>
      </c>
      <c r="B269" s="35">
        <f t="shared" ca="1" si="67"/>
        <v>2</v>
      </c>
      <c r="C269" s="35" t="str">
        <f t="shared" ca="1" si="72"/>
        <v>S</v>
      </c>
      <c r="D269" s="35">
        <f t="shared" ca="1" si="68"/>
        <v>0</v>
      </c>
      <c r="E269" s="35">
        <f t="shared" ca="1" si="73"/>
        <v>2</v>
      </c>
      <c r="F269" s="35">
        <f t="shared" ca="1" si="74"/>
        <v>6</v>
      </c>
      <c r="G269" s="35">
        <f t="shared" ca="1" si="75"/>
        <v>0</v>
      </c>
      <c r="H269" s="35">
        <f t="shared" ca="1" si="76"/>
        <v>0</v>
      </c>
      <c r="I269" s="35">
        <f t="shared" ca="1" si="66"/>
        <v>0</v>
      </c>
      <c r="J269" s="35">
        <f t="shared" ca="1" si="69"/>
        <v>0</v>
      </c>
      <c r="K269" s="35">
        <f t="shared" ca="1" si="70"/>
        <v>0</v>
      </c>
      <c r="L269" s="36" t="str">
        <f t="shared" ca="1" si="71"/>
        <v/>
      </c>
      <c r="M269" s="37" t="s">
        <v>49</v>
      </c>
      <c r="N269" s="38" t="s">
        <v>49</v>
      </c>
      <c r="O269" s="39" t="s">
        <v>532</v>
      </c>
      <c r="P269" s="40"/>
      <c r="Q269" s="41"/>
      <c r="R269" s="42" t="s">
        <v>533</v>
      </c>
      <c r="S269" s="43" t="s">
        <v>76</v>
      </c>
      <c r="T269" s="44">
        <v>1</v>
      </c>
      <c r="U269" s="45"/>
      <c r="V269" s="45"/>
      <c r="W269" s="46"/>
      <c r="X269" s="47"/>
      <c r="Y269" s="47"/>
    </row>
    <row r="270" spans="1:25" s="48" customFormat="1" ht="22.5" x14ac:dyDescent="0.2">
      <c r="A270" s="34" t="str">
        <f t="shared" si="65"/>
        <v>S</v>
      </c>
      <c r="B270" s="35">
        <f t="shared" ca="1" si="67"/>
        <v>2</v>
      </c>
      <c r="C270" s="35" t="str">
        <f t="shared" ca="1" si="72"/>
        <v>S</v>
      </c>
      <c r="D270" s="35">
        <f t="shared" ca="1" si="68"/>
        <v>0</v>
      </c>
      <c r="E270" s="35">
        <f t="shared" ca="1" si="73"/>
        <v>2</v>
      </c>
      <c r="F270" s="35">
        <f t="shared" ca="1" si="74"/>
        <v>6</v>
      </c>
      <c r="G270" s="35">
        <f t="shared" ca="1" si="75"/>
        <v>0</v>
      </c>
      <c r="H270" s="35">
        <f t="shared" ca="1" si="76"/>
        <v>0</v>
      </c>
      <c r="I270" s="35">
        <f t="shared" ca="1" si="66"/>
        <v>0</v>
      </c>
      <c r="J270" s="35">
        <f t="shared" ca="1" si="69"/>
        <v>0</v>
      </c>
      <c r="K270" s="35">
        <f t="shared" ca="1" si="70"/>
        <v>0</v>
      </c>
      <c r="L270" s="36" t="str">
        <f t="shared" ca="1" si="71"/>
        <v/>
      </c>
      <c r="M270" s="37" t="s">
        <v>49</v>
      </c>
      <c r="N270" s="38" t="s">
        <v>49</v>
      </c>
      <c r="O270" s="39" t="s">
        <v>534</v>
      </c>
      <c r="P270" s="40"/>
      <c r="Q270" s="41"/>
      <c r="R270" s="42" t="s">
        <v>535</v>
      </c>
      <c r="S270" s="43" t="s">
        <v>76</v>
      </c>
      <c r="T270" s="44">
        <v>6</v>
      </c>
      <c r="U270" s="45"/>
      <c r="V270" s="45"/>
      <c r="W270" s="46"/>
      <c r="X270" s="47"/>
      <c r="Y270" s="47"/>
    </row>
    <row r="271" spans="1:25" s="48" customFormat="1" ht="22.5" x14ac:dyDescent="0.2">
      <c r="A271" s="34" t="str">
        <f t="shared" si="65"/>
        <v>S</v>
      </c>
      <c r="B271" s="35">
        <f t="shared" ca="1" si="67"/>
        <v>2</v>
      </c>
      <c r="C271" s="35" t="str">
        <f t="shared" ca="1" si="72"/>
        <v>S</v>
      </c>
      <c r="D271" s="35">
        <f t="shared" ca="1" si="68"/>
        <v>0</v>
      </c>
      <c r="E271" s="35">
        <f t="shared" ca="1" si="73"/>
        <v>2</v>
      </c>
      <c r="F271" s="35">
        <f t="shared" ca="1" si="74"/>
        <v>6</v>
      </c>
      <c r="G271" s="35">
        <f t="shared" ca="1" si="75"/>
        <v>0</v>
      </c>
      <c r="H271" s="35">
        <f t="shared" ca="1" si="76"/>
        <v>0</v>
      </c>
      <c r="I271" s="35">
        <f t="shared" ca="1" si="66"/>
        <v>0</v>
      </c>
      <c r="J271" s="35">
        <f t="shared" ca="1" si="69"/>
        <v>0</v>
      </c>
      <c r="K271" s="35">
        <f t="shared" ca="1" si="70"/>
        <v>0</v>
      </c>
      <c r="L271" s="36" t="str">
        <f t="shared" ca="1" si="71"/>
        <v/>
      </c>
      <c r="M271" s="37" t="s">
        <v>49</v>
      </c>
      <c r="N271" s="38" t="s">
        <v>49</v>
      </c>
      <c r="O271" s="39" t="s">
        <v>536</v>
      </c>
      <c r="P271" s="40"/>
      <c r="Q271" s="41"/>
      <c r="R271" s="42" t="s">
        <v>537</v>
      </c>
      <c r="S271" s="43" t="s">
        <v>76</v>
      </c>
      <c r="T271" s="44">
        <v>4</v>
      </c>
      <c r="U271" s="45"/>
      <c r="V271" s="45"/>
      <c r="W271" s="46"/>
      <c r="X271" s="47"/>
      <c r="Y271" s="47"/>
    </row>
    <row r="272" spans="1:25" s="48" customFormat="1" ht="20.100000000000001" customHeight="1" x14ac:dyDescent="0.2">
      <c r="A272" s="34">
        <f t="shared" si="65"/>
        <v>2</v>
      </c>
      <c r="B272" s="35">
        <f t="shared" ca="1" si="67"/>
        <v>2</v>
      </c>
      <c r="C272" s="35">
        <f t="shared" ca="1" si="72"/>
        <v>2</v>
      </c>
      <c r="D272" s="35">
        <f t="shared" ca="1" si="68"/>
        <v>3</v>
      </c>
      <c r="E272" s="35">
        <f t="shared" ca="1" si="73"/>
        <v>2</v>
      </c>
      <c r="F272" s="35">
        <f t="shared" ca="1" si="74"/>
        <v>7</v>
      </c>
      <c r="G272" s="35">
        <f t="shared" ca="1" si="75"/>
        <v>0</v>
      </c>
      <c r="H272" s="35">
        <f t="shared" ca="1" si="76"/>
        <v>0</v>
      </c>
      <c r="I272" s="35">
        <f t="shared" ca="1" si="66"/>
        <v>0</v>
      </c>
      <c r="J272" s="35">
        <f t="shared" ca="1" si="69"/>
        <v>46</v>
      </c>
      <c r="K272" s="35">
        <f t="shared" ca="1" si="70"/>
        <v>3</v>
      </c>
      <c r="L272" s="36" t="str">
        <f t="shared" ca="1" si="71"/>
        <v/>
      </c>
      <c r="M272" s="37" t="s">
        <v>58</v>
      </c>
      <c r="N272" s="38" t="s">
        <v>58</v>
      </c>
      <c r="O272" s="71" t="s">
        <v>538</v>
      </c>
      <c r="P272" s="40"/>
      <c r="Q272" s="41"/>
      <c r="R272" s="72" t="s">
        <v>289</v>
      </c>
      <c r="S272" s="43" t="s">
        <v>57</v>
      </c>
      <c r="T272" s="44"/>
      <c r="U272" s="45"/>
      <c r="V272" s="45"/>
      <c r="W272" s="73"/>
      <c r="X272" s="47"/>
      <c r="Y272" s="47"/>
    </row>
    <row r="273" spans="1:25" s="48" customFormat="1" ht="45" x14ac:dyDescent="0.2">
      <c r="A273" s="34" t="str">
        <f t="shared" si="65"/>
        <v>S</v>
      </c>
      <c r="B273" s="35">
        <f t="shared" ca="1" si="67"/>
        <v>2</v>
      </c>
      <c r="C273" s="35" t="str">
        <f t="shared" ca="1" si="72"/>
        <v>S</v>
      </c>
      <c r="D273" s="35">
        <f t="shared" ca="1" si="68"/>
        <v>0</v>
      </c>
      <c r="E273" s="35">
        <f t="shared" ca="1" si="73"/>
        <v>2</v>
      </c>
      <c r="F273" s="35">
        <f t="shared" ca="1" si="74"/>
        <v>7</v>
      </c>
      <c r="G273" s="35">
        <f t="shared" ca="1" si="75"/>
        <v>0</v>
      </c>
      <c r="H273" s="35">
        <f t="shared" ca="1" si="76"/>
        <v>0</v>
      </c>
      <c r="I273" s="35">
        <f t="shared" ca="1" si="66"/>
        <v>0</v>
      </c>
      <c r="J273" s="35">
        <f t="shared" ca="1" si="69"/>
        <v>0</v>
      </c>
      <c r="K273" s="35">
        <f t="shared" ca="1" si="70"/>
        <v>0</v>
      </c>
      <c r="L273" s="36" t="str">
        <f t="shared" ca="1" si="71"/>
        <v/>
      </c>
      <c r="M273" s="37" t="s">
        <v>49</v>
      </c>
      <c r="N273" s="38" t="s">
        <v>49</v>
      </c>
      <c r="O273" s="39" t="s">
        <v>539</v>
      </c>
      <c r="P273" s="40"/>
      <c r="Q273" s="41"/>
      <c r="R273" s="42" t="s">
        <v>540</v>
      </c>
      <c r="S273" s="43" t="s">
        <v>66</v>
      </c>
      <c r="T273" s="44">
        <v>159.26</v>
      </c>
      <c r="U273" s="45"/>
      <c r="V273" s="45"/>
      <c r="W273" s="46"/>
      <c r="X273" s="47"/>
      <c r="Y273" s="47"/>
    </row>
    <row r="274" spans="1:25" s="48" customFormat="1" ht="22.5" x14ac:dyDescent="0.2">
      <c r="A274" s="34" t="str">
        <f t="shared" si="65"/>
        <v>S</v>
      </c>
      <c r="B274" s="35">
        <f t="shared" ca="1" si="67"/>
        <v>2</v>
      </c>
      <c r="C274" s="35" t="str">
        <f t="shared" ca="1" si="72"/>
        <v>S</v>
      </c>
      <c r="D274" s="35">
        <f t="shared" ca="1" si="68"/>
        <v>0</v>
      </c>
      <c r="E274" s="35">
        <f t="shared" ca="1" si="73"/>
        <v>2</v>
      </c>
      <c r="F274" s="35">
        <f t="shared" ca="1" si="74"/>
        <v>7</v>
      </c>
      <c r="G274" s="35">
        <f t="shared" ca="1" si="75"/>
        <v>0</v>
      </c>
      <c r="H274" s="35">
        <f t="shared" ca="1" si="76"/>
        <v>0</v>
      </c>
      <c r="I274" s="35">
        <f t="shared" ca="1" si="66"/>
        <v>0</v>
      </c>
      <c r="J274" s="35">
        <f t="shared" ca="1" si="69"/>
        <v>0</v>
      </c>
      <c r="K274" s="35">
        <f t="shared" ca="1" si="70"/>
        <v>0</v>
      </c>
      <c r="L274" s="36" t="str">
        <f t="shared" ca="1" si="71"/>
        <v/>
      </c>
      <c r="M274" s="37" t="s">
        <v>49</v>
      </c>
      <c r="N274" s="38" t="s">
        <v>49</v>
      </c>
      <c r="O274" s="39" t="s">
        <v>541</v>
      </c>
      <c r="P274" s="40"/>
      <c r="Q274" s="41"/>
      <c r="R274" s="42" t="s">
        <v>542</v>
      </c>
      <c r="S274" s="43" t="s">
        <v>80</v>
      </c>
      <c r="T274" s="44">
        <v>51</v>
      </c>
      <c r="U274" s="45"/>
      <c r="V274" s="45"/>
      <c r="W274" s="46"/>
      <c r="X274" s="47"/>
      <c r="Y274" s="47"/>
    </row>
    <row r="275" spans="1:25" s="48" customFormat="1" ht="20.100000000000001" customHeight="1" x14ac:dyDescent="0.2">
      <c r="A275" s="34">
        <f t="shared" si="65"/>
        <v>2</v>
      </c>
      <c r="B275" s="35">
        <f t="shared" ca="1" si="67"/>
        <v>2</v>
      </c>
      <c r="C275" s="35">
        <f t="shared" ca="1" si="72"/>
        <v>2</v>
      </c>
      <c r="D275" s="35">
        <f t="shared" ca="1" si="68"/>
        <v>3</v>
      </c>
      <c r="E275" s="35">
        <f t="shared" ca="1" si="73"/>
        <v>2</v>
      </c>
      <c r="F275" s="35">
        <f t="shared" ca="1" si="74"/>
        <v>8</v>
      </c>
      <c r="G275" s="35">
        <f t="shared" ca="1" si="75"/>
        <v>0</v>
      </c>
      <c r="H275" s="35">
        <f t="shared" ca="1" si="76"/>
        <v>0</v>
      </c>
      <c r="I275" s="35">
        <f t="shared" ca="1" si="66"/>
        <v>0</v>
      </c>
      <c r="J275" s="35">
        <f t="shared" ca="1" si="69"/>
        <v>43</v>
      </c>
      <c r="K275" s="35">
        <f t="shared" ca="1" si="70"/>
        <v>3</v>
      </c>
      <c r="L275" s="36" t="str">
        <f t="shared" ca="1" si="71"/>
        <v/>
      </c>
      <c r="M275" s="37" t="s">
        <v>58</v>
      </c>
      <c r="N275" s="38" t="s">
        <v>58</v>
      </c>
      <c r="O275" s="71" t="s">
        <v>543</v>
      </c>
      <c r="P275" s="40"/>
      <c r="Q275" s="41"/>
      <c r="R275" s="72" t="s">
        <v>544</v>
      </c>
      <c r="S275" s="43" t="s">
        <v>57</v>
      </c>
      <c r="T275" s="44"/>
      <c r="U275" s="45"/>
      <c r="V275" s="45"/>
      <c r="W275" s="73"/>
      <c r="X275" s="47"/>
      <c r="Y275" s="47"/>
    </row>
    <row r="276" spans="1:25" s="48" customFormat="1" x14ac:dyDescent="0.2">
      <c r="A276" s="34">
        <f t="shared" si="65"/>
        <v>3</v>
      </c>
      <c r="B276" s="35">
        <f t="shared" ca="1" si="67"/>
        <v>3</v>
      </c>
      <c r="C276" s="35">
        <f t="shared" ca="1" si="72"/>
        <v>3</v>
      </c>
      <c r="D276" s="35">
        <f t="shared" ca="1" si="68"/>
        <v>2</v>
      </c>
      <c r="E276" s="35">
        <f t="shared" ca="1" si="73"/>
        <v>2</v>
      </c>
      <c r="F276" s="35">
        <f t="shared" ca="1" si="74"/>
        <v>8</v>
      </c>
      <c r="G276" s="35">
        <f t="shared" ca="1" si="75"/>
        <v>1</v>
      </c>
      <c r="H276" s="35">
        <f t="shared" ca="1" si="76"/>
        <v>0</v>
      </c>
      <c r="I276" s="35">
        <f t="shared" ca="1" si="66"/>
        <v>0</v>
      </c>
      <c r="J276" s="35">
        <f ca="1">IF(OR($C276="S",$C276=0),0,MATCH(0,OFFSET($D276,1,$C276,ROW($C$347)-ROW($C276)),0))</f>
        <v>2</v>
      </c>
      <c r="K276" s="35" t="e">
        <f ca="1">IF(OR($C276="S",$C276=0),0,MATCH(OFFSET($D276,0,$C276)+1,OFFSET($D276,1,$C276,ROW($C$347)-ROW($C276)),0))</f>
        <v>#N/A</v>
      </c>
      <c r="L276" s="36" t="str">
        <f t="shared" ca="1" si="71"/>
        <v/>
      </c>
      <c r="M276" s="37" t="s">
        <v>61</v>
      </c>
      <c r="N276" s="38" t="s">
        <v>61</v>
      </c>
      <c r="O276" s="39" t="s">
        <v>545</v>
      </c>
      <c r="P276" s="40"/>
      <c r="Q276" s="41"/>
      <c r="R276" s="42" t="s">
        <v>546</v>
      </c>
      <c r="S276" s="43" t="s">
        <v>57</v>
      </c>
      <c r="T276" s="44"/>
      <c r="U276" s="45"/>
      <c r="V276" s="45"/>
      <c r="W276" s="46"/>
      <c r="X276" s="47"/>
      <c r="Y276" s="47"/>
    </row>
    <row r="277" spans="1:25" s="48" customFormat="1" ht="22.5" x14ac:dyDescent="0.2">
      <c r="A277" s="34" t="str">
        <f t="shared" si="65"/>
        <v>S</v>
      </c>
      <c r="B277" s="35">
        <f t="shared" ca="1" si="67"/>
        <v>3</v>
      </c>
      <c r="C277" s="35" t="str">
        <f t="shared" ca="1" si="72"/>
        <v>S</v>
      </c>
      <c r="D277" s="35">
        <f t="shared" ca="1" si="68"/>
        <v>0</v>
      </c>
      <c r="E277" s="35">
        <f t="shared" ca="1" si="73"/>
        <v>2</v>
      </c>
      <c r="F277" s="35">
        <f t="shared" ca="1" si="74"/>
        <v>8</v>
      </c>
      <c r="G277" s="35">
        <f t="shared" ca="1" si="75"/>
        <v>1</v>
      </c>
      <c r="H277" s="35">
        <f t="shared" ca="1" si="76"/>
        <v>0</v>
      </c>
      <c r="I277" s="35">
        <f t="shared" ca="1" si="66"/>
        <v>0</v>
      </c>
      <c r="J277" s="35">
        <f t="shared" ref="J277:J340" ca="1" si="77">IF(OR($C277="S",$C277=0),0,MATCH(0,OFFSET($D277,1,$C277,ROW($C$347)-ROW($C277)),0))</f>
        <v>0</v>
      </c>
      <c r="K277" s="35">
        <f t="shared" ref="K277:K340" ca="1" si="78">IF(OR($C277="S",$C277=0),0,MATCH(OFFSET($D277,0,$C277)+1,OFFSET($D277,1,$C277,ROW($C$347)-ROW($C277)),0))</f>
        <v>0</v>
      </c>
      <c r="L277" s="36" t="str">
        <f t="shared" ca="1" si="71"/>
        <v/>
      </c>
      <c r="M277" s="37" t="s">
        <v>49</v>
      </c>
      <c r="N277" s="38" t="s">
        <v>49</v>
      </c>
      <c r="O277" s="39" t="s">
        <v>547</v>
      </c>
      <c r="P277" s="40"/>
      <c r="Q277" s="41"/>
      <c r="R277" s="42" t="s">
        <v>548</v>
      </c>
      <c r="S277" s="43" t="s">
        <v>66</v>
      </c>
      <c r="T277" s="44">
        <v>42.657200000000003</v>
      </c>
      <c r="U277" s="45"/>
      <c r="V277" s="45"/>
      <c r="W277" s="46"/>
      <c r="X277" s="47"/>
      <c r="Y277" s="47"/>
    </row>
    <row r="278" spans="1:25" s="48" customFormat="1" ht="20.100000000000001" customHeight="1" x14ac:dyDescent="0.2">
      <c r="A278" s="34">
        <f t="shared" si="65"/>
        <v>2</v>
      </c>
      <c r="B278" s="35">
        <f t="shared" ca="1" si="67"/>
        <v>2</v>
      </c>
      <c r="C278" s="35">
        <f t="shared" ca="1" si="72"/>
        <v>2</v>
      </c>
      <c r="D278" s="35">
        <f t="shared" ca="1" si="68"/>
        <v>2</v>
      </c>
      <c r="E278" s="35">
        <f t="shared" ca="1" si="73"/>
        <v>2</v>
      </c>
      <c r="F278" s="35">
        <f t="shared" ca="1" si="74"/>
        <v>9</v>
      </c>
      <c r="G278" s="35">
        <f t="shared" ca="1" si="75"/>
        <v>0</v>
      </c>
      <c r="H278" s="35">
        <f t="shared" ca="1" si="76"/>
        <v>0</v>
      </c>
      <c r="I278" s="35">
        <f t="shared" ca="1" si="66"/>
        <v>0</v>
      </c>
      <c r="J278" s="35">
        <f t="shared" ca="1" si="77"/>
        <v>40</v>
      </c>
      <c r="K278" s="35">
        <f t="shared" ca="1" si="78"/>
        <v>2</v>
      </c>
      <c r="L278" s="36" t="str">
        <f t="shared" ca="1" si="71"/>
        <v/>
      </c>
      <c r="M278" s="37" t="s">
        <v>58</v>
      </c>
      <c r="N278" s="38" t="s">
        <v>58</v>
      </c>
      <c r="O278" s="71" t="s">
        <v>549</v>
      </c>
      <c r="P278" s="40"/>
      <c r="Q278" s="41"/>
      <c r="R278" s="72" t="s">
        <v>550</v>
      </c>
      <c r="S278" s="43" t="s">
        <v>57</v>
      </c>
      <c r="T278" s="44"/>
      <c r="U278" s="45"/>
      <c r="V278" s="45"/>
      <c r="W278" s="73"/>
      <c r="X278" s="47"/>
      <c r="Y278" s="47"/>
    </row>
    <row r="279" spans="1:25" s="48" customFormat="1" ht="22.5" x14ac:dyDescent="0.2">
      <c r="A279" s="34" t="str">
        <f t="shared" si="65"/>
        <v>S</v>
      </c>
      <c r="B279" s="35">
        <f t="shared" ca="1" si="67"/>
        <v>2</v>
      </c>
      <c r="C279" s="35" t="str">
        <f t="shared" ca="1" si="72"/>
        <v>S</v>
      </c>
      <c r="D279" s="35">
        <f t="shared" ca="1" si="68"/>
        <v>0</v>
      </c>
      <c r="E279" s="35">
        <f t="shared" ca="1" si="73"/>
        <v>2</v>
      </c>
      <c r="F279" s="35">
        <f t="shared" ca="1" si="74"/>
        <v>9</v>
      </c>
      <c r="G279" s="35">
        <f t="shared" ca="1" si="75"/>
        <v>0</v>
      </c>
      <c r="H279" s="35">
        <f t="shared" ca="1" si="76"/>
        <v>0</v>
      </c>
      <c r="I279" s="35">
        <f t="shared" ca="1" si="66"/>
        <v>0</v>
      </c>
      <c r="J279" s="35">
        <f t="shared" ca="1" si="77"/>
        <v>0</v>
      </c>
      <c r="K279" s="35">
        <f t="shared" ca="1" si="78"/>
        <v>0</v>
      </c>
      <c r="L279" s="36" t="str">
        <f t="shared" ca="1" si="71"/>
        <v/>
      </c>
      <c r="M279" s="37" t="s">
        <v>49</v>
      </c>
      <c r="N279" s="38" t="s">
        <v>49</v>
      </c>
      <c r="O279" s="39" t="s">
        <v>551</v>
      </c>
      <c r="P279" s="40"/>
      <c r="Q279" s="41"/>
      <c r="R279" s="42" t="s">
        <v>552</v>
      </c>
      <c r="S279" s="43" t="s">
        <v>152</v>
      </c>
      <c r="T279" s="44">
        <v>895.81</v>
      </c>
      <c r="U279" s="45"/>
      <c r="V279" s="45"/>
      <c r="W279" s="46"/>
      <c r="X279" s="47"/>
      <c r="Y279" s="47"/>
    </row>
    <row r="280" spans="1:25" s="48" customFormat="1" ht="20.100000000000001" customHeight="1" x14ac:dyDescent="0.2">
      <c r="A280" s="34">
        <f t="shared" si="65"/>
        <v>2</v>
      </c>
      <c r="B280" s="35">
        <f t="shared" ca="1" si="67"/>
        <v>2</v>
      </c>
      <c r="C280" s="35">
        <f t="shared" ca="1" si="72"/>
        <v>2</v>
      </c>
      <c r="D280" s="35">
        <f t="shared" ca="1" si="68"/>
        <v>4</v>
      </c>
      <c r="E280" s="35">
        <f t="shared" ca="1" si="73"/>
        <v>2</v>
      </c>
      <c r="F280" s="35">
        <f t="shared" ca="1" si="74"/>
        <v>10</v>
      </c>
      <c r="G280" s="35">
        <f t="shared" ca="1" si="75"/>
        <v>0</v>
      </c>
      <c r="H280" s="35">
        <f t="shared" ca="1" si="76"/>
        <v>0</v>
      </c>
      <c r="I280" s="35">
        <f t="shared" ca="1" si="66"/>
        <v>0</v>
      </c>
      <c r="J280" s="35">
        <f t="shared" ca="1" si="77"/>
        <v>38</v>
      </c>
      <c r="K280" s="35">
        <f t="shared" ca="1" si="78"/>
        <v>4</v>
      </c>
      <c r="L280" s="36" t="str">
        <f t="shared" ca="1" si="71"/>
        <v/>
      </c>
      <c r="M280" s="37" t="s">
        <v>58</v>
      </c>
      <c r="N280" s="38" t="s">
        <v>58</v>
      </c>
      <c r="O280" s="71" t="s">
        <v>553</v>
      </c>
      <c r="P280" s="40"/>
      <c r="Q280" s="41"/>
      <c r="R280" s="72" t="s">
        <v>299</v>
      </c>
      <c r="S280" s="43" t="s">
        <v>57</v>
      </c>
      <c r="T280" s="44"/>
      <c r="U280" s="45"/>
      <c r="V280" s="45"/>
      <c r="W280" s="73"/>
      <c r="X280" s="47"/>
      <c r="Y280" s="47"/>
    </row>
    <row r="281" spans="1:25" s="48" customFormat="1" ht="33.75" x14ac:dyDescent="0.2">
      <c r="A281" s="34" t="str">
        <f t="shared" si="65"/>
        <v>S</v>
      </c>
      <c r="B281" s="35">
        <f t="shared" ca="1" si="67"/>
        <v>2</v>
      </c>
      <c r="C281" s="35" t="str">
        <f t="shared" ca="1" si="72"/>
        <v>S</v>
      </c>
      <c r="D281" s="35">
        <f t="shared" ca="1" si="68"/>
        <v>0</v>
      </c>
      <c r="E281" s="35">
        <f t="shared" ca="1" si="73"/>
        <v>2</v>
      </c>
      <c r="F281" s="35">
        <f t="shared" ca="1" si="74"/>
        <v>10</v>
      </c>
      <c r="G281" s="35">
        <f t="shared" ca="1" si="75"/>
        <v>0</v>
      </c>
      <c r="H281" s="35">
        <f t="shared" ca="1" si="76"/>
        <v>0</v>
      </c>
      <c r="I281" s="35">
        <f t="shared" ca="1" si="66"/>
        <v>0</v>
      </c>
      <c r="J281" s="35">
        <f t="shared" ca="1" si="77"/>
        <v>0</v>
      </c>
      <c r="K281" s="35">
        <f t="shared" ca="1" si="78"/>
        <v>0</v>
      </c>
      <c r="L281" s="36" t="str">
        <f t="shared" ca="1" si="71"/>
        <v/>
      </c>
      <c r="M281" s="37" t="s">
        <v>49</v>
      </c>
      <c r="N281" s="38" t="s">
        <v>49</v>
      </c>
      <c r="O281" s="39" t="s">
        <v>554</v>
      </c>
      <c r="P281" s="40"/>
      <c r="Q281" s="41"/>
      <c r="R281" s="42" t="s">
        <v>555</v>
      </c>
      <c r="S281" s="43" t="s">
        <v>66</v>
      </c>
      <c r="T281" s="44">
        <v>117.81</v>
      </c>
      <c r="U281" s="45"/>
      <c r="V281" s="45"/>
      <c r="W281" s="46"/>
      <c r="X281" s="47"/>
      <c r="Y281" s="47"/>
    </row>
    <row r="282" spans="1:25" s="48" customFormat="1" ht="33.75" x14ac:dyDescent="0.2">
      <c r="A282" s="34" t="str">
        <f t="shared" si="65"/>
        <v>S</v>
      </c>
      <c r="B282" s="35">
        <f t="shared" ca="1" si="67"/>
        <v>2</v>
      </c>
      <c r="C282" s="35" t="str">
        <f t="shared" ca="1" si="72"/>
        <v>S</v>
      </c>
      <c r="D282" s="35">
        <f t="shared" ca="1" si="68"/>
        <v>0</v>
      </c>
      <c r="E282" s="35">
        <f t="shared" ca="1" si="73"/>
        <v>2</v>
      </c>
      <c r="F282" s="35">
        <f t="shared" ca="1" si="74"/>
        <v>10</v>
      </c>
      <c r="G282" s="35">
        <f t="shared" ca="1" si="75"/>
        <v>0</v>
      </c>
      <c r="H282" s="35">
        <f t="shared" ca="1" si="76"/>
        <v>0</v>
      </c>
      <c r="I282" s="35">
        <f t="shared" ca="1" si="66"/>
        <v>0</v>
      </c>
      <c r="J282" s="35">
        <f t="shared" ca="1" si="77"/>
        <v>0</v>
      </c>
      <c r="K282" s="35">
        <f t="shared" ca="1" si="78"/>
        <v>0</v>
      </c>
      <c r="L282" s="36" t="str">
        <f t="shared" ca="1" si="71"/>
        <v/>
      </c>
      <c r="M282" s="37" t="s">
        <v>49</v>
      </c>
      <c r="N282" s="38" t="s">
        <v>49</v>
      </c>
      <c r="O282" s="39" t="s">
        <v>556</v>
      </c>
      <c r="P282" s="40"/>
      <c r="Q282" s="41"/>
      <c r="R282" s="42" t="s">
        <v>311</v>
      </c>
      <c r="S282" s="43" t="s">
        <v>80</v>
      </c>
      <c r="T282" s="44">
        <v>18.850000000000001</v>
      </c>
      <c r="U282" s="45"/>
      <c r="V282" s="45"/>
      <c r="W282" s="46"/>
      <c r="X282" s="47"/>
      <c r="Y282" s="47"/>
    </row>
    <row r="283" spans="1:25" s="48" customFormat="1" ht="22.5" x14ac:dyDescent="0.2">
      <c r="A283" s="34" t="str">
        <f t="shared" si="65"/>
        <v>S</v>
      </c>
      <c r="B283" s="35">
        <f t="shared" ca="1" si="67"/>
        <v>2</v>
      </c>
      <c r="C283" s="35" t="str">
        <f t="shared" ca="1" si="72"/>
        <v>S</v>
      </c>
      <c r="D283" s="35">
        <f t="shared" ca="1" si="68"/>
        <v>0</v>
      </c>
      <c r="E283" s="35">
        <f t="shared" ca="1" si="73"/>
        <v>2</v>
      </c>
      <c r="F283" s="35">
        <f t="shared" ca="1" si="74"/>
        <v>10</v>
      </c>
      <c r="G283" s="35">
        <f t="shared" ca="1" si="75"/>
        <v>0</v>
      </c>
      <c r="H283" s="35">
        <f t="shared" ca="1" si="76"/>
        <v>0</v>
      </c>
      <c r="I283" s="35">
        <f t="shared" ca="1" si="66"/>
        <v>0</v>
      </c>
      <c r="J283" s="35">
        <f t="shared" ca="1" si="77"/>
        <v>0</v>
      </c>
      <c r="K283" s="35">
        <f t="shared" ca="1" si="78"/>
        <v>0</v>
      </c>
      <c r="L283" s="36" t="str">
        <f t="shared" ca="1" si="71"/>
        <v/>
      </c>
      <c r="M283" s="37" t="s">
        <v>49</v>
      </c>
      <c r="N283" s="38" t="s">
        <v>49</v>
      </c>
      <c r="O283" s="39" t="s">
        <v>557</v>
      </c>
      <c r="P283" s="40"/>
      <c r="Q283" s="41"/>
      <c r="R283" s="42" t="s">
        <v>313</v>
      </c>
      <c r="S283" s="43" t="s">
        <v>80</v>
      </c>
      <c r="T283" s="44">
        <v>17.45</v>
      </c>
      <c r="U283" s="45"/>
      <c r="V283" s="45"/>
      <c r="W283" s="46"/>
      <c r="X283" s="47"/>
      <c r="Y283" s="47"/>
    </row>
    <row r="284" spans="1:25" s="48" customFormat="1" ht="20.100000000000001" customHeight="1" x14ac:dyDescent="0.2">
      <c r="A284" s="34">
        <f t="shared" si="65"/>
        <v>2</v>
      </c>
      <c r="B284" s="35">
        <f t="shared" ca="1" si="67"/>
        <v>2</v>
      </c>
      <c r="C284" s="35">
        <f t="shared" ca="1" si="72"/>
        <v>2</v>
      </c>
      <c r="D284" s="35">
        <f t="shared" ca="1" si="68"/>
        <v>4</v>
      </c>
      <c r="E284" s="35">
        <f t="shared" ca="1" si="73"/>
        <v>2</v>
      </c>
      <c r="F284" s="35">
        <f t="shared" ca="1" si="74"/>
        <v>11</v>
      </c>
      <c r="G284" s="35">
        <f t="shared" ca="1" si="75"/>
        <v>0</v>
      </c>
      <c r="H284" s="35">
        <f t="shared" ca="1" si="76"/>
        <v>0</v>
      </c>
      <c r="I284" s="35">
        <f t="shared" ca="1" si="66"/>
        <v>0</v>
      </c>
      <c r="J284" s="35">
        <f t="shared" ca="1" si="77"/>
        <v>34</v>
      </c>
      <c r="K284" s="35">
        <f t="shared" ca="1" si="78"/>
        <v>4</v>
      </c>
      <c r="L284" s="36" t="str">
        <f t="shared" ca="1" si="71"/>
        <v/>
      </c>
      <c r="M284" s="37" t="s">
        <v>58</v>
      </c>
      <c r="N284" s="38" t="s">
        <v>58</v>
      </c>
      <c r="O284" s="71" t="s">
        <v>558</v>
      </c>
      <c r="P284" s="40"/>
      <c r="Q284" s="41"/>
      <c r="R284" s="72" t="s">
        <v>315</v>
      </c>
      <c r="S284" s="43" t="s">
        <v>57</v>
      </c>
      <c r="T284" s="44"/>
      <c r="U284" s="45"/>
      <c r="V284" s="45"/>
      <c r="W284" s="73"/>
      <c r="X284" s="47"/>
      <c r="Y284" s="47"/>
    </row>
    <row r="285" spans="1:25" s="48" customFormat="1" ht="22.5" x14ac:dyDescent="0.2">
      <c r="A285" s="34" t="str">
        <f t="shared" si="65"/>
        <v>S</v>
      </c>
      <c r="B285" s="35">
        <f t="shared" ca="1" si="67"/>
        <v>2</v>
      </c>
      <c r="C285" s="35" t="str">
        <f t="shared" ca="1" si="72"/>
        <v>S</v>
      </c>
      <c r="D285" s="35">
        <f t="shared" ca="1" si="68"/>
        <v>0</v>
      </c>
      <c r="E285" s="35">
        <f t="shared" ca="1" si="73"/>
        <v>2</v>
      </c>
      <c r="F285" s="35">
        <f t="shared" ca="1" si="74"/>
        <v>11</v>
      </c>
      <c r="G285" s="35">
        <f t="shared" ca="1" si="75"/>
        <v>0</v>
      </c>
      <c r="H285" s="35">
        <f t="shared" ca="1" si="76"/>
        <v>0</v>
      </c>
      <c r="I285" s="35">
        <f t="shared" ca="1" si="66"/>
        <v>0</v>
      </c>
      <c r="J285" s="35">
        <f t="shared" ca="1" si="77"/>
        <v>0</v>
      </c>
      <c r="K285" s="35">
        <f t="shared" ca="1" si="78"/>
        <v>0</v>
      </c>
      <c r="L285" s="36" t="str">
        <f t="shared" ca="1" si="71"/>
        <v/>
      </c>
      <c r="M285" s="37" t="s">
        <v>49</v>
      </c>
      <c r="N285" s="38" t="s">
        <v>49</v>
      </c>
      <c r="O285" s="39" t="s">
        <v>559</v>
      </c>
      <c r="P285" s="40"/>
      <c r="Q285" s="41"/>
      <c r="R285" s="42" t="s">
        <v>560</v>
      </c>
      <c r="S285" s="43" t="s">
        <v>66</v>
      </c>
      <c r="T285" s="44">
        <v>9.6</v>
      </c>
      <c r="U285" s="45"/>
      <c r="V285" s="45"/>
      <c r="W285" s="46"/>
      <c r="X285" s="47"/>
      <c r="Y285" s="47"/>
    </row>
    <row r="286" spans="1:25" s="48" customFormat="1" ht="22.5" x14ac:dyDescent="0.2">
      <c r="A286" s="34" t="str">
        <f t="shared" si="65"/>
        <v>S</v>
      </c>
      <c r="B286" s="35">
        <f t="shared" ca="1" si="67"/>
        <v>2</v>
      </c>
      <c r="C286" s="35" t="str">
        <f t="shared" ca="1" si="72"/>
        <v>S</v>
      </c>
      <c r="D286" s="35">
        <f t="shared" ca="1" si="68"/>
        <v>0</v>
      </c>
      <c r="E286" s="35">
        <f t="shared" ca="1" si="73"/>
        <v>2</v>
      </c>
      <c r="F286" s="35">
        <f t="shared" ca="1" si="74"/>
        <v>11</v>
      </c>
      <c r="G286" s="35">
        <f t="shared" ca="1" si="75"/>
        <v>0</v>
      </c>
      <c r="H286" s="35">
        <f t="shared" ca="1" si="76"/>
        <v>0</v>
      </c>
      <c r="I286" s="35">
        <f t="shared" ca="1" si="66"/>
        <v>0</v>
      </c>
      <c r="J286" s="35">
        <f t="shared" ca="1" si="77"/>
        <v>0</v>
      </c>
      <c r="K286" s="35">
        <f t="shared" ca="1" si="78"/>
        <v>0</v>
      </c>
      <c r="L286" s="36" t="str">
        <f t="shared" ca="1" si="71"/>
        <v/>
      </c>
      <c r="M286" s="37" t="s">
        <v>49</v>
      </c>
      <c r="N286" s="38" t="s">
        <v>49</v>
      </c>
      <c r="O286" s="39" t="s">
        <v>561</v>
      </c>
      <c r="P286" s="40"/>
      <c r="Q286" s="41"/>
      <c r="R286" s="42" t="s">
        <v>562</v>
      </c>
      <c r="S286" s="43" t="s">
        <v>66</v>
      </c>
      <c r="T286" s="44">
        <v>4.8</v>
      </c>
      <c r="U286" s="45"/>
      <c r="V286" s="45"/>
      <c r="W286" s="46"/>
      <c r="X286" s="47"/>
      <c r="Y286" s="47"/>
    </row>
    <row r="287" spans="1:25" s="48" customFormat="1" ht="22.5" x14ac:dyDescent="0.2">
      <c r="A287" s="34" t="str">
        <f t="shared" si="65"/>
        <v>S</v>
      </c>
      <c r="B287" s="35">
        <f t="shared" ca="1" si="67"/>
        <v>2</v>
      </c>
      <c r="C287" s="35" t="str">
        <f t="shared" ca="1" si="72"/>
        <v>S</v>
      </c>
      <c r="D287" s="35">
        <f t="shared" ca="1" si="68"/>
        <v>0</v>
      </c>
      <c r="E287" s="35">
        <f t="shared" ca="1" si="73"/>
        <v>2</v>
      </c>
      <c r="F287" s="35">
        <f t="shared" ca="1" si="74"/>
        <v>11</v>
      </c>
      <c r="G287" s="35">
        <f t="shared" ca="1" si="75"/>
        <v>0</v>
      </c>
      <c r="H287" s="35">
        <f t="shared" ca="1" si="76"/>
        <v>0</v>
      </c>
      <c r="I287" s="35">
        <f t="shared" ca="1" si="66"/>
        <v>0</v>
      </c>
      <c r="J287" s="35">
        <f t="shared" ca="1" si="77"/>
        <v>0</v>
      </c>
      <c r="K287" s="35">
        <f t="shared" ca="1" si="78"/>
        <v>0</v>
      </c>
      <c r="L287" s="36" t="str">
        <f t="shared" ca="1" si="71"/>
        <v/>
      </c>
      <c r="M287" s="37" t="s">
        <v>49</v>
      </c>
      <c r="N287" s="38" t="s">
        <v>49</v>
      </c>
      <c r="O287" s="39" t="s">
        <v>563</v>
      </c>
      <c r="P287" s="40"/>
      <c r="Q287" s="41"/>
      <c r="R287" s="42" t="s">
        <v>321</v>
      </c>
      <c r="S287" s="43" t="s">
        <v>66</v>
      </c>
      <c r="T287" s="44">
        <v>3.78</v>
      </c>
      <c r="U287" s="45"/>
      <c r="V287" s="45"/>
      <c r="W287" s="46"/>
      <c r="X287" s="47"/>
      <c r="Y287" s="47"/>
    </row>
    <row r="288" spans="1:25" s="48" customFormat="1" ht="20.100000000000001" customHeight="1" x14ac:dyDescent="0.2">
      <c r="A288" s="34">
        <f t="shared" si="65"/>
        <v>2</v>
      </c>
      <c r="B288" s="35">
        <f t="shared" ca="1" si="67"/>
        <v>2</v>
      </c>
      <c r="C288" s="35">
        <f t="shared" ca="1" si="72"/>
        <v>2</v>
      </c>
      <c r="D288" s="35">
        <f t="shared" ca="1" si="68"/>
        <v>3</v>
      </c>
      <c r="E288" s="35">
        <f t="shared" ca="1" si="73"/>
        <v>2</v>
      </c>
      <c r="F288" s="35">
        <f t="shared" ca="1" si="74"/>
        <v>12</v>
      </c>
      <c r="G288" s="35">
        <f t="shared" ca="1" si="75"/>
        <v>0</v>
      </c>
      <c r="H288" s="35">
        <f t="shared" ca="1" si="76"/>
        <v>0</v>
      </c>
      <c r="I288" s="35">
        <f t="shared" ca="1" si="66"/>
        <v>0</v>
      </c>
      <c r="J288" s="35">
        <f t="shared" ca="1" si="77"/>
        <v>30</v>
      </c>
      <c r="K288" s="35">
        <f t="shared" ca="1" si="78"/>
        <v>3</v>
      </c>
      <c r="L288" s="36" t="str">
        <f t="shared" ca="1" si="71"/>
        <v/>
      </c>
      <c r="M288" s="37" t="s">
        <v>58</v>
      </c>
      <c r="N288" s="38" t="s">
        <v>58</v>
      </c>
      <c r="O288" s="71" t="s">
        <v>564</v>
      </c>
      <c r="P288" s="40"/>
      <c r="Q288" s="41"/>
      <c r="R288" s="72" t="s">
        <v>327</v>
      </c>
      <c r="S288" s="43" t="s">
        <v>57</v>
      </c>
      <c r="T288" s="44"/>
      <c r="U288" s="45"/>
      <c r="V288" s="45"/>
      <c r="W288" s="73"/>
      <c r="X288" s="47"/>
      <c r="Y288" s="47"/>
    </row>
    <row r="289" spans="1:25" s="48" customFormat="1" x14ac:dyDescent="0.2">
      <c r="A289" s="34" t="str">
        <f t="shared" si="65"/>
        <v>S</v>
      </c>
      <c r="B289" s="35">
        <f t="shared" ca="1" si="67"/>
        <v>2</v>
      </c>
      <c r="C289" s="35" t="str">
        <f t="shared" ca="1" si="72"/>
        <v>S</v>
      </c>
      <c r="D289" s="35">
        <f t="shared" ca="1" si="68"/>
        <v>0</v>
      </c>
      <c r="E289" s="35">
        <f t="shared" ca="1" si="73"/>
        <v>2</v>
      </c>
      <c r="F289" s="35">
        <f t="shared" ca="1" si="74"/>
        <v>12</v>
      </c>
      <c r="G289" s="35">
        <f t="shared" ca="1" si="75"/>
        <v>0</v>
      </c>
      <c r="H289" s="35">
        <f t="shared" ca="1" si="76"/>
        <v>0</v>
      </c>
      <c r="I289" s="35">
        <f t="shared" ca="1" si="66"/>
        <v>0</v>
      </c>
      <c r="J289" s="35">
        <f t="shared" ca="1" si="77"/>
        <v>0</v>
      </c>
      <c r="K289" s="35">
        <f t="shared" ca="1" si="78"/>
        <v>0</v>
      </c>
      <c r="L289" s="36" t="str">
        <f t="shared" ca="1" si="71"/>
        <v/>
      </c>
      <c r="M289" s="37" t="s">
        <v>49</v>
      </c>
      <c r="N289" s="38" t="s">
        <v>49</v>
      </c>
      <c r="O289" s="39" t="s">
        <v>565</v>
      </c>
      <c r="P289" s="40"/>
      <c r="Q289" s="41"/>
      <c r="R289" s="42" t="s">
        <v>329</v>
      </c>
      <c r="S289" s="43" t="s">
        <v>66</v>
      </c>
      <c r="T289" s="44">
        <v>4.8</v>
      </c>
      <c r="U289" s="45"/>
      <c r="V289" s="45"/>
      <c r="W289" s="46"/>
      <c r="X289" s="47"/>
      <c r="Y289" s="47"/>
    </row>
    <row r="290" spans="1:25" s="48" customFormat="1" x14ac:dyDescent="0.2">
      <c r="A290" s="34" t="str">
        <f t="shared" si="65"/>
        <v>S</v>
      </c>
      <c r="B290" s="35">
        <f t="shared" ca="1" si="67"/>
        <v>2</v>
      </c>
      <c r="C290" s="35" t="str">
        <f t="shared" ca="1" si="72"/>
        <v>S</v>
      </c>
      <c r="D290" s="35">
        <f t="shared" ca="1" si="68"/>
        <v>0</v>
      </c>
      <c r="E290" s="35">
        <f t="shared" ca="1" si="73"/>
        <v>2</v>
      </c>
      <c r="F290" s="35">
        <f t="shared" ca="1" si="74"/>
        <v>12</v>
      </c>
      <c r="G290" s="35">
        <f t="shared" ca="1" si="75"/>
        <v>0</v>
      </c>
      <c r="H290" s="35">
        <f t="shared" ca="1" si="76"/>
        <v>0</v>
      </c>
      <c r="I290" s="35">
        <f t="shared" ca="1" si="66"/>
        <v>0</v>
      </c>
      <c r="J290" s="35">
        <f ca="1">IF(OR($C290="S",$C290=0),0,MATCH(0,OFFSET($D290,1,$C290,ROW($C$347)-ROW($C290)),0))</f>
        <v>0</v>
      </c>
      <c r="K290" s="35">
        <f ca="1">IF(OR($C290="S",$C290=0),0,MATCH(OFFSET($D290,0,$C290)+1,OFFSET($D290,1,$C290,ROW($C$347)-ROW($C290)),0))</f>
        <v>0</v>
      </c>
      <c r="L290" s="36" t="str">
        <f t="shared" ca="1" si="71"/>
        <v/>
      </c>
      <c r="M290" s="37" t="s">
        <v>49</v>
      </c>
      <c r="N290" s="38" t="s">
        <v>49</v>
      </c>
      <c r="O290" s="39" t="s">
        <v>566</v>
      </c>
      <c r="P290" s="40"/>
      <c r="Q290" s="41"/>
      <c r="R290" s="42" t="s">
        <v>567</v>
      </c>
      <c r="S290" s="43" t="s">
        <v>66</v>
      </c>
      <c r="T290" s="44">
        <v>9.6</v>
      </c>
      <c r="U290" s="45"/>
      <c r="V290" s="45"/>
      <c r="W290" s="46"/>
      <c r="X290" s="47"/>
      <c r="Y290" s="47"/>
    </row>
    <row r="291" spans="1:25" s="48" customFormat="1" ht="20.100000000000001" customHeight="1" x14ac:dyDescent="0.2">
      <c r="A291" s="34">
        <f t="shared" si="65"/>
        <v>2</v>
      </c>
      <c r="B291" s="35">
        <f t="shared" ca="1" si="67"/>
        <v>2</v>
      </c>
      <c r="C291" s="35">
        <f t="shared" ca="1" si="72"/>
        <v>2</v>
      </c>
      <c r="D291" s="35">
        <f t="shared" ca="1" si="68"/>
        <v>4</v>
      </c>
      <c r="E291" s="35">
        <f t="shared" ca="1" si="73"/>
        <v>2</v>
      </c>
      <c r="F291" s="35">
        <f t="shared" ca="1" si="74"/>
        <v>13</v>
      </c>
      <c r="G291" s="35">
        <f t="shared" ca="1" si="75"/>
        <v>0</v>
      </c>
      <c r="H291" s="35">
        <f t="shared" ca="1" si="76"/>
        <v>0</v>
      </c>
      <c r="I291" s="35">
        <f t="shared" ca="1" si="66"/>
        <v>0</v>
      </c>
      <c r="J291" s="35">
        <f t="shared" ca="1" si="77"/>
        <v>27</v>
      </c>
      <c r="K291" s="35">
        <f t="shared" ca="1" si="78"/>
        <v>4</v>
      </c>
      <c r="L291" s="36" t="str">
        <f t="shared" ca="1" si="71"/>
        <v/>
      </c>
      <c r="M291" s="37" t="s">
        <v>58</v>
      </c>
      <c r="N291" s="38" t="s">
        <v>58</v>
      </c>
      <c r="O291" s="71" t="s">
        <v>568</v>
      </c>
      <c r="P291" s="40"/>
      <c r="Q291" s="41"/>
      <c r="R291" s="72" t="s">
        <v>331</v>
      </c>
      <c r="S291" s="43" t="s">
        <v>57</v>
      </c>
      <c r="T291" s="44"/>
      <c r="U291" s="45"/>
      <c r="V291" s="45"/>
      <c r="W291" s="73"/>
      <c r="X291" s="47"/>
      <c r="Y291" s="47"/>
    </row>
    <row r="292" spans="1:25" s="48" customFormat="1" ht="33.75" x14ac:dyDescent="0.2">
      <c r="A292" s="34" t="str">
        <f t="shared" si="65"/>
        <v>S</v>
      </c>
      <c r="B292" s="35">
        <f t="shared" ca="1" si="67"/>
        <v>2</v>
      </c>
      <c r="C292" s="35" t="str">
        <f t="shared" ca="1" si="72"/>
        <v>S</v>
      </c>
      <c r="D292" s="35">
        <f t="shared" ca="1" si="68"/>
        <v>0</v>
      </c>
      <c r="E292" s="35">
        <f t="shared" ca="1" si="73"/>
        <v>2</v>
      </c>
      <c r="F292" s="35">
        <f t="shared" ca="1" si="74"/>
        <v>13</v>
      </c>
      <c r="G292" s="35">
        <f t="shared" ca="1" si="75"/>
        <v>0</v>
      </c>
      <c r="H292" s="35">
        <f t="shared" ca="1" si="76"/>
        <v>0</v>
      </c>
      <c r="I292" s="35">
        <f t="shared" ca="1" si="66"/>
        <v>0</v>
      </c>
      <c r="J292" s="35">
        <f t="shared" ca="1" si="77"/>
        <v>0</v>
      </c>
      <c r="K292" s="35">
        <f t="shared" ca="1" si="78"/>
        <v>0</v>
      </c>
      <c r="L292" s="36" t="str">
        <f t="shared" ca="1" si="71"/>
        <v/>
      </c>
      <c r="M292" s="37" t="s">
        <v>49</v>
      </c>
      <c r="N292" s="38" t="s">
        <v>49</v>
      </c>
      <c r="O292" s="39" t="s">
        <v>569</v>
      </c>
      <c r="P292" s="40"/>
      <c r="Q292" s="41"/>
      <c r="R292" s="42" t="s">
        <v>570</v>
      </c>
      <c r="S292" s="43" t="s">
        <v>66</v>
      </c>
      <c r="T292" s="44">
        <v>318.52</v>
      </c>
      <c r="U292" s="45"/>
      <c r="V292" s="45"/>
      <c r="W292" s="46"/>
      <c r="X292" s="47"/>
      <c r="Y292" s="47"/>
    </row>
    <row r="293" spans="1:25" s="48" customFormat="1" ht="45" x14ac:dyDescent="0.2">
      <c r="A293" s="34" t="str">
        <f t="shared" si="65"/>
        <v>S</v>
      </c>
      <c r="B293" s="35">
        <f t="shared" ca="1" si="67"/>
        <v>2</v>
      </c>
      <c r="C293" s="35" t="str">
        <f t="shared" ca="1" si="72"/>
        <v>S</v>
      </c>
      <c r="D293" s="35">
        <f t="shared" ca="1" si="68"/>
        <v>0</v>
      </c>
      <c r="E293" s="35">
        <f t="shared" ca="1" si="73"/>
        <v>2</v>
      </c>
      <c r="F293" s="35">
        <f t="shared" ca="1" si="74"/>
        <v>13</v>
      </c>
      <c r="G293" s="35">
        <f t="shared" ca="1" si="75"/>
        <v>0</v>
      </c>
      <c r="H293" s="35">
        <f t="shared" ca="1" si="76"/>
        <v>0</v>
      </c>
      <c r="I293" s="35">
        <f t="shared" ca="1" si="66"/>
        <v>0</v>
      </c>
      <c r="J293" s="35">
        <f t="shared" ca="1" si="77"/>
        <v>0</v>
      </c>
      <c r="K293" s="35">
        <f t="shared" ca="1" si="78"/>
        <v>0</v>
      </c>
      <c r="L293" s="36" t="str">
        <f t="shared" ca="1" si="71"/>
        <v/>
      </c>
      <c r="M293" s="37" t="s">
        <v>49</v>
      </c>
      <c r="N293" s="38" t="s">
        <v>49</v>
      </c>
      <c r="O293" s="39" t="s">
        <v>571</v>
      </c>
      <c r="P293" s="40"/>
      <c r="Q293" s="41"/>
      <c r="R293" s="42" t="s">
        <v>572</v>
      </c>
      <c r="S293" s="43" t="s">
        <v>66</v>
      </c>
      <c r="T293" s="44">
        <v>318.52</v>
      </c>
      <c r="U293" s="45"/>
      <c r="V293" s="45"/>
      <c r="W293" s="46"/>
      <c r="X293" s="47"/>
      <c r="Y293" s="47"/>
    </row>
    <row r="294" spans="1:25" s="48" customFormat="1" ht="33.75" x14ac:dyDescent="0.2">
      <c r="A294" s="34" t="str">
        <f t="shared" si="65"/>
        <v>S</v>
      </c>
      <c r="B294" s="35">
        <f t="shared" ca="1" si="67"/>
        <v>2</v>
      </c>
      <c r="C294" s="35" t="str">
        <f t="shared" ca="1" si="72"/>
        <v>S</v>
      </c>
      <c r="D294" s="35">
        <f t="shared" ca="1" si="68"/>
        <v>0</v>
      </c>
      <c r="E294" s="35">
        <f t="shared" ca="1" si="73"/>
        <v>2</v>
      </c>
      <c r="F294" s="35">
        <f t="shared" ca="1" si="74"/>
        <v>13</v>
      </c>
      <c r="G294" s="35">
        <f t="shared" ca="1" si="75"/>
        <v>0</v>
      </c>
      <c r="H294" s="35">
        <f t="shared" ca="1" si="76"/>
        <v>0</v>
      </c>
      <c r="I294" s="35">
        <f t="shared" ca="1" si="66"/>
        <v>0</v>
      </c>
      <c r="J294" s="35">
        <f t="shared" ca="1" si="77"/>
        <v>0</v>
      </c>
      <c r="K294" s="35">
        <f t="shared" ca="1" si="78"/>
        <v>0</v>
      </c>
      <c r="L294" s="36" t="str">
        <f t="shared" ca="1" si="71"/>
        <v/>
      </c>
      <c r="M294" s="37" t="s">
        <v>49</v>
      </c>
      <c r="N294" s="38" t="s">
        <v>49</v>
      </c>
      <c r="O294" s="39" t="s">
        <v>573</v>
      </c>
      <c r="P294" s="40"/>
      <c r="Q294" s="41"/>
      <c r="R294" s="42" t="s">
        <v>574</v>
      </c>
      <c r="S294" s="43" t="s">
        <v>80</v>
      </c>
      <c r="T294" s="44">
        <v>16</v>
      </c>
      <c r="U294" s="45"/>
      <c r="V294" s="45"/>
      <c r="W294" s="46"/>
      <c r="X294" s="47"/>
      <c r="Y294" s="47"/>
    </row>
    <row r="295" spans="1:25" s="48" customFormat="1" ht="20.100000000000001" customHeight="1" x14ac:dyDescent="0.2">
      <c r="A295" s="34">
        <f t="shared" si="65"/>
        <v>2</v>
      </c>
      <c r="B295" s="35">
        <f t="shared" ca="1" si="67"/>
        <v>2</v>
      </c>
      <c r="C295" s="35">
        <f t="shared" ca="1" si="72"/>
        <v>2</v>
      </c>
      <c r="D295" s="35">
        <f t="shared" ca="1" si="68"/>
        <v>3</v>
      </c>
      <c r="E295" s="35">
        <f t="shared" ca="1" si="73"/>
        <v>2</v>
      </c>
      <c r="F295" s="35">
        <f t="shared" ca="1" si="74"/>
        <v>14</v>
      </c>
      <c r="G295" s="35">
        <f t="shared" ca="1" si="75"/>
        <v>0</v>
      </c>
      <c r="H295" s="35">
        <f t="shared" ca="1" si="76"/>
        <v>0</v>
      </c>
      <c r="I295" s="35">
        <f t="shared" ca="1" si="66"/>
        <v>0</v>
      </c>
      <c r="J295" s="35">
        <f t="shared" ca="1" si="77"/>
        <v>23</v>
      </c>
      <c r="K295" s="35">
        <f t="shared" ca="1" si="78"/>
        <v>3</v>
      </c>
      <c r="L295" s="36" t="str">
        <f t="shared" ca="1" si="71"/>
        <v/>
      </c>
      <c r="M295" s="37" t="s">
        <v>58</v>
      </c>
      <c r="N295" s="38" t="s">
        <v>58</v>
      </c>
      <c r="O295" s="71" t="s">
        <v>575</v>
      </c>
      <c r="P295" s="40"/>
      <c r="Q295" s="41"/>
      <c r="R295" s="72" t="s">
        <v>341</v>
      </c>
      <c r="S295" s="43" t="s">
        <v>57</v>
      </c>
      <c r="T295" s="44"/>
      <c r="U295" s="45"/>
      <c r="V295" s="45"/>
      <c r="W295" s="73"/>
      <c r="X295" s="47"/>
      <c r="Y295" s="47"/>
    </row>
    <row r="296" spans="1:25" s="48" customFormat="1" ht="22.5" x14ac:dyDescent="0.2">
      <c r="A296" s="34" t="str">
        <f t="shared" si="65"/>
        <v>S</v>
      </c>
      <c r="B296" s="35">
        <f t="shared" ca="1" si="67"/>
        <v>2</v>
      </c>
      <c r="C296" s="35" t="str">
        <f t="shared" ca="1" si="72"/>
        <v>S</v>
      </c>
      <c r="D296" s="35">
        <f t="shared" ca="1" si="68"/>
        <v>0</v>
      </c>
      <c r="E296" s="35">
        <f t="shared" ca="1" si="73"/>
        <v>2</v>
      </c>
      <c r="F296" s="35">
        <f t="shared" ca="1" si="74"/>
        <v>14</v>
      </c>
      <c r="G296" s="35">
        <f t="shared" ca="1" si="75"/>
        <v>0</v>
      </c>
      <c r="H296" s="35">
        <f t="shared" ca="1" si="76"/>
        <v>0</v>
      </c>
      <c r="I296" s="35">
        <f t="shared" ca="1" si="66"/>
        <v>0</v>
      </c>
      <c r="J296" s="35">
        <f t="shared" ca="1" si="77"/>
        <v>0</v>
      </c>
      <c r="K296" s="35">
        <f t="shared" ca="1" si="78"/>
        <v>0</v>
      </c>
      <c r="L296" s="36" t="str">
        <f t="shared" ca="1" si="71"/>
        <v/>
      </c>
      <c r="M296" s="37" t="s">
        <v>49</v>
      </c>
      <c r="N296" s="38" t="s">
        <v>49</v>
      </c>
      <c r="O296" s="39" t="s">
        <v>576</v>
      </c>
      <c r="P296" s="40"/>
      <c r="Q296" s="41"/>
      <c r="R296" s="42" t="s">
        <v>577</v>
      </c>
      <c r="S296" s="43" t="s">
        <v>66</v>
      </c>
      <c r="T296" s="44">
        <v>85</v>
      </c>
      <c r="U296" s="45"/>
      <c r="V296" s="45"/>
      <c r="W296" s="46"/>
      <c r="X296" s="47"/>
      <c r="Y296" s="47"/>
    </row>
    <row r="297" spans="1:25" s="48" customFormat="1" ht="33.75" x14ac:dyDescent="0.2">
      <c r="A297" s="34" t="str">
        <f t="shared" si="65"/>
        <v>S</v>
      </c>
      <c r="B297" s="35">
        <f t="shared" ca="1" si="67"/>
        <v>2</v>
      </c>
      <c r="C297" s="35" t="str">
        <f t="shared" ca="1" si="72"/>
        <v>S</v>
      </c>
      <c r="D297" s="35">
        <f t="shared" ca="1" si="68"/>
        <v>0</v>
      </c>
      <c r="E297" s="35">
        <f t="shared" ca="1" si="73"/>
        <v>2</v>
      </c>
      <c r="F297" s="35">
        <f t="shared" ca="1" si="74"/>
        <v>14</v>
      </c>
      <c r="G297" s="35">
        <f t="shared" ca="1" si="75"/>
        <v>0</v>
      </c>
      <c r="H297" s="35">
        <f t="shared" ca="1" si="76"/>
        <v>0</v>
      </c>
      <c r="I297" s="35">
        <f t="shared" ca="1" si="66"/>
        <v>0</v>
      </c>
      <c r="J297" s="35">
        <f ca="1">IF(OR($C297="S",$C297=0),0,MATCH(0,OFFSET($D297,1,$C297,ROW($C$347)-ROW($C297)),0))</f>
        <v>0</v>
      </c>
      <c r="K297" s="35">
        <f ca="1">IF(OR($C297="S",$C297=0),0,MATCH(OFFSET($D297,0,$C297)+1,OFFSET($D297,1,$C297,ROW($C$347)-ROW($C297)),0))</f>
        <v>0</v>
      </c>
      <c r="L297" s="36" t="str">
        <f t="shared" ca="1" si="71"/>
        <v/>
      </c>
      <c r="M297" s="37" t="s">
        <v>49</v>
      </c>
      <c r="N297" s="38" t="s">
        <v>49</v>
      </c>
      <c r="O297" s="39" t="s">
        <v>578</v>
      </c>
      <c r="P297" s="40"/>
      <c r="Q297" s="41"/>
      <c r="R297" s="42" t="s">
        <v>579</v>
      </c>
      <c r="S297" s="43" t="s">
        <v>66</v>
      </c>
      <c r="T297" s="44">
        <v>85</v>
      </c>
      <c r="U297" s="45"/>
      <c r="V297" s="45"/>
      <c r="W297" s="46"/>
      <c r="X297" s="47"/>
      <c r="Y297" s="47"/>
    </row>
    <row r="298" spans="1:25" s="48" customFormat="1" ht="20.100000000000001" customHeight="1" x14ac:dyDescent="0.2">
      <c r="A298" s="34">
        <f t="shared" si="65"/>
        <v>2</v>
      </c>
      <c r="B298" s="35">
        <f t="shared" ca="1" si="67"/>
        <v>2</v>
      </c>
      <c r="C298" s="35">
        <f t="shared" ca="1" si="72"/>
        <v>2</v>
      </c>
      <c r="D298" s="35">
        <f t="shared" ca="1" si="68"/>
        <v>5</v>
      </c>
      <c r="E298" s="35">
        <f t="shared" ca="1" si="73"/>
        <v>2</v>
      </c>
      <c r="F298" s="35">
        <f t="shared" ca="1" si="74"/>
        <v>15</v>
      </c>
      <c r="G298" s="35">
        <f t="shared" ca="1" si="75"/>
        <v>0</v>
      </c>
      <c r="H298" s="35">
        <f t="shared" ca="1" si="76"/>
        <v>0</v>
      </c>
      <c r="I298" s="35">
        <f t="shared" ca="1" si="66"/>
        <v>0</v>
      </c>
      <c r="J298" s="35">
        <f t="shared" ca="1" si="77"/>
        <v>20</v>
      </c>
      <c r="K298" s="35">
        <f t="shared" ca="1" si="78"/>
        <v>5</v>
      </c>
      <c r="L298" s="36" t="str">
        <f t="shared" ca="1" si="71"/>
        <v/>
      </c>
      <c r="M298" s="37" t="s">
        <v>58</v>
      </c>
      <c r="N298" s="38" t="s">
        <v>58</v>
      </c>
      <c r="O298" s="71" t="s">
        <v>580</v>
      </c>
      <c r="P298" s="40"/>
      <c r="Q298" s="41"/>
      <c r="R298" s="72" t="s">
        <v>351</v>
      </c>
      <c r="S298" s="43" t="s">
        <v>57</v>
      </c>
      <c r="T298" s="44"/>
      <c r="U298" s="45"/>
      <c r="V298" s="45"/>
      <c r="W298" s="73"/>
      <c r="X298" s="47"/>
      <c r="Y298" s="47"/>
    </row>
    <row r="299" spans="1:25" s="48" customFormat="1" ht="22.5" x14ac:dyDescent="0.2">
      <c r="A299" s="34" t="str">
        <f t="shared" si="65"/>
        <v>S</v>
      </c>
      <c r="B299" s="35">
        <f t="shared" ca="1" si="67"/>
        <v>2</v>
      </c>
      <c r="C299" s="35" t="str">
        <f t="shared" ca="1" si="72"/>
        <v>S</v>
      </c>
      <c r="D299" s="35">
        <f t="shared" ca="1" si="68"/>
        <v>0</v>
      </c>
      <c r="E299" s="35">
        <f t="shared" ca="1" si="73"/>
        <v>2</v>
      </c>
      <c r="F299" s="35">
        <f t="shared" ca="1" si="74"/>
        <v>15</v>
      </c>
      <c r="G299" s="35">
        <f t="shared" ca="1" si="75"/>
        <v>0</v>
      </c>
      <c r="H299" s="35">
        <f t="shared" ca="1" si="76"/>
        <v>0</v>
      </c>
      <c r="I299" s="35">
        <f t="shared" ca="1" si="66"/>
        <v>0</v>
      </c>
      <c r="J299" s="35">
        <f t="shared" ca="1" si="77"/>
        <v>0</v>
      </c>
      <c r="K299" s="35">
        <f t="shared" ca="1" si="78"/>
        <v>0</v>
      </c>
      <c r="L299" s="36" t="str">
        <f t="shared" ca="1" si="71"/>
        <v/>
      </c>
      <c r="M299" s="37" t="s">
        <v>49</v>
      </c>
      <c r="N299" s="38" t="s">
        <v>49</v>
      </c>
      <c r="O299" s="39" t="s">
        <v>581</v>
      </c>
      <c r="P299" s="40"/>
      <c r="Q299" s="41"/>
      <c r="R299" s="42" t="s">
        <v>582</v>
      </c>
      <c r="S299" s="43" t="s">
        <v>66</v>
      </c>
      <c r="T299" s="44">
        <v>102.73</v>
      </c>
      <c r="U299" s="45"/>
      <c r="V299" s="45"/>
      <c r="W299" s="46"/>
      <c r="X299" s="47"/>
      <c r="Y299" s="47"/>
    </row>
    <row r="300" spans="1:25" s="48" customFormat="1" ht="33.75" x14ac:dyDescent="0.2">
      <c r="A300" s="34" t="str">
        <f t="shared" si="65"/>
        <v>S</v>
      </c>
      <c r="B300" s="35">
        <f t="shared" ca="1" si="67"/>
        <v>2</v>
      </c>
      <c r="C300" s="35" t="str">
        <f t="shared" ca="1" si="72"/>
        <v>S</v>
      </c>
      <c r="D300" s="35">
        <f t="shared" ca="1" si="68"/>
        <v>0</v>
      </c>
      <c r="E300" s="35">
        <f t="shared" ca="1" si="73"/>
        <v>2</v>
      </c>
      <c r="F300" s="35">
        <f t="shared" ca="1" si="74"/>
        <v>15</v>
      </c>
      <c r="G300" s="35">
        <f t="shared" ca="1" si="75"/>
        <v>0</v>
      </c>
      <c r="H300" s="35">
        <f t="shared" ca="1" si="76"/>
        <v>0</v>
      </c>
      <c r="I300" s="35">
        <f t="shared" ca="1" si="66"/>
        <v>0</v>
      </c>
      <c r="J300" s="35">
        <f t="shared" ca="1" si="77"/>
        <v>0</v>
      </c>
      <c r="K300" s="35">
        <f t="shared" ca="1" si="78"/>
        <v>0</v>
      </c>
      <c r="L300" s="36" t="str">
        <f t="shared" ca="1" si="71"/>
        <v/>
      </c>
      <c r="M300" s="37" t="s">
        <v>49</v>
      </c>
      <c r="N300" s="38" t="s">
        <v>49</v>
      </c>
      <c r="O300" s="39" t="s">
        <v>583</v>
      </c>
      <c r="P300" s="40"/>
      <c r="Q300" s="41"/>
      <c r="R300" s="42" t="s">
        <v>357</v>
      </c>
      <c r="S300" s="43" t="s">
        <v>66</v>
      </c>
      <c r="T300" s="44">
        <v>11.8</v>
      </c>
      <c r="U300" s="45"/>
      <c r="V300" s="45"/>
      <c r="W300" s="46"/>
      <c r="X300" s="47"/>
      <c r="Y300" s="47"/>
    </row>
    <row r="301" spans="1:25" s="48" customFormat="1" ht="22.5" x14ac:dyDescent="0.2">
      <c r="A301" s="34" t="str">
        <f t="shared" si="65"/>
        <v>S</v>
      </c>
      <c r="B301" s="35">
        <f t="shared" ca="1" si="67"/>
        <v>2</v>
      </c>
      <c r="C301" s="35" t="str">
        <f t="shared" ca="1" si="72"/>
        <v>S</v>
      </c>
      <c r="D301" s="35">
        <f t="shared" ca="1" si="68"/>
        <v>0</v>
      </c>
      <c r="E301" s="35">
        <f t="shared" ca="1" si="73"/>
        <v>2</v>
      </c>
      <c r="F301" s="35">
        <f t="shared" ca="1" si="74"/>
        <v>15</v>
      </c>
      <c r="G301" s="35">
        <f t="shared" ca="1" si="75"/>
        <v>0</v>
      </c>
      <c r="H301" s="35">
        <f t="shared" ca="1" si="76"/>
        <v>0</v>
      </c>
      <c r="I301" s="35">
        <f t="shared" ca="1" si="66"/>
        <v>0</v>
      </c>
      <c r="J301" s="35">
        <f t="shared" ca="1" si="77"/>
        <v>0</v>
      </c>
      <c r="K301" s="35">
        <f t="shared" ca="1" si="78"/>
        <v>0</v>
      </c>
      <c r="L301" s="36" t="str">
        <f t="shared" ca="1" si="71"/>
        <v/>
      </c>
      <c r="M301" s="37" t="s">
        <v>49</v>
      </c>
      <c r="N301" s="38" t="s">
        <v>49</v>
      </c>
      <c r="O301" s="39" t="s">
        <v>584</v>
      </c>
      <c r="P301" s="40"/>
      <c r="Q301" s="41"/>
      <c r="R301" s="42" t="s">
        <v>585</v>
      </c>
      <c r="S301" s="43" t="s">
        <v>66</v>
      </c>
      <c r="T301" s="44">
        <v>107.46900000000001</v>
      </c>
      <c r="U301" s="45"/>
      <c r="V301" s="45"/>
      <c r="W301" s="46"/>
      <c r="X301" s="47"/>
      <c r="Y301" s="47"/>
    </row>
    <row r="302" spans="1:25" s="48" customFormat="1" x14ac:dyDescent="0.2">
      <c r="A302" s="34" t="str">
        <f t="shared" si="65"/>
        <v>S</v>
      </c>
      <c r="B302" s="35">
        <f t="shared" ca="1" si="67"/>
        <v>2</v>
      </c>
      <c r="C302" s="35" t="str">
        <f t="shared" ca="1" si="72"/>
        <v>S</v>
      </c>
      <c r="D302" s="35">
        <f t="shared" ca="1" si="68"/>
        <v>0</v>
      </c>
      <c r="E302" s="35">
        <f t="shared" ca="1" si="73"/>
        <v>2</v>
      </c>
      <c r="F302" s="35">
        <f t="shared" ca="1" si="74"/>
        <v>15</v>
      </c>
      <c r="G302" s="35">
        <f t="shared" ca="1" si="75"/>
        <v>0</v>
      </c>
      <c r="H302" s="35">
        <f t="shared" ca="1" si="76"/>
        <v>0</v>
      </c>
      <c r="I302" s="35">
        <f t="shared" ca="1" si="66"/>
        <v>0</v>
      </c>
      <c r="J302" s="35">
        <f t="shared" ca="1" si="77"/>
        <v>0</v>
      </c>
      <c r="K302" s="35">
        <f t="shared" ca="1" si="78"/>
        <v>0</v>
      </c>
      <c r="L302" s="36" t="str">
        <f t="shared" ca="1" si="71"/>
        <v/>
      </c>
      <c r="M302" s="37" t="s">
        <v>49</v>
      </c>
      <c r="N302" s="38" t="s">
        <v>49</v>
      </c>
      <c r="O302" s="39" t="s">
        <v>586</v>
      </c>
      <c r="P302" s="40"/>
      <c r="Q302" s="41"/>
      <c r="R302" s="42" t="s">
        <v>587</v>
      </c>
      <c r="S302" s="43" t="s">
        <v>67</v>
      </c>
      <c r="T302" s="44">
        <v>107.46900000000001</v>
      </c>
      <c r="U302" s="45"/>
      <c r="V302" s="45"/>
      <c r="W302" s="46"/>
      <c r="X302" s="47"/>
      <c r="Y302" s="47"/>
    </row>
    <row r="303" spans="1:25" s="48" customFormat="1" ht="20.100000000000001" customHeight="1" x14ac:dyDescent="0.2">
      <c r="A303" s="34">
        <f t="shared" si="65"/>
        <v>2</v>
      </c>
      <c r="B303" s="35">
        <f t="shared" ca="1" si="67"/>
        <v>2</v>
      </c>
      <c r="C303" s="35">
        <f t="shared" ca="1" si="72"/>
        <v>2</v>
      </c>
      <c r="D303" s="35">
        <f t="shared" ca="1" si="68"/>
        <v>2</v>
      </c>
      <c r="E303" s="35">
        <f t="shared" ca="1" si="73"/>
        <v>2</v>
      </c>
      <c r="F303" s="35">
        <f t="shared" ca="1" si="74"/>
        <v>16</v>
      </c>
      <c r="G303" s="35">
        <f t="shared" ca="1" si="75"/>
        <v>0</v>
      </c>
      <c r="H303" s="35">
        <f t="shared" ca="1" si="76"/>
        <v>0</v>
      </c>
      <c r="I303" s="35">
        <f t="shared" ca="1" si="66"/>
        <v>0</v>
      </c>
      <c r="J303" s="35">
        <f t="shared" ca="1" si="77"/>
        <v>15</v>
      </c>
      <c r="K303" s="35">
        <f t="shared" ca="1" si="78"/>
        <v>2</v>
      </c>
      <c r="L303" s="36" t="str">
        <f t="shared" ca="1" si="71"/>
        <v/>
      </c>
      <c r="M303" s="37" t="s">
        <v>58</v>
      </c>
      <c r="N303" s="38" t="s">
        <v>58</v>
      </c>
      <c r="O303" s="71" t="s">
        <v>588</v>
      </c>
      <c r="P303" s="40"/>
      <c r="Q303" s="41"/>
      <c r="R303" s="72" t="s">
        <v>589</v>
      </c>
      <c r="S303" s="43" t="s">
        <v>57</v>
      </c>
      <c r="T303" s="44"/>
      <c r="U303" s="45"/>
      <c r="V303" s="45"/>
      <c r="W303" s="73"/>
      <c r="X303" s="47"/>
      <c r="Y303" s="47"/>
    </row>
    <row r="304" spans="1:25" s="48" customFormat="1" x14ac:dyDescent="0.2">
      <c r="A304" s="34" t="str">
        <f t="shared" si="65"/>
        <v>S</v>
      </c>
      <c r="B304" s="35">
        <f t="shared" ca="1" si="67"/>
        <v>2</v>
      </c>
      <c r="C304" s="35" t="str">
        <f t="shared" ca="1" si="72"/>
        <v>S</v>
      </c>
      <c r="D304" s="35">
        <f t="shared" ca="1" si="68"/>
        <v>0</v>
      </c>
      <c r="E304" s="35">
        <f t="shared" ca="1" si="73"/>
        <v>2</v>
      </c>
      <c r="F304" s="35">
        <f t="shared" ca="1" si="74"/>
        <v>16</v>
      </c>
      <c r="G304" s="35">
        <f t="shared" ca="1" si="75"/>
        <v>0</v>
      </c>
      <c r="H304" s="35">
        <f t="shared" ca="1" si="76"/>
        <v>0</v>
      </c>
      <c r="I304" s="35">
        <f t="shared" ca="1" si="66"/>
        <v>0</v>
      </c>
      <c r="J304" s="35">
        <f t="shared" ca="1" si="77"/>
        <v>0</v>
      </c>
      <c r="K304" s="35">
        <f t="shared" ca="1" si="78"/>
        <v>0</v>
      </c>
      <c r="L304" s="36" t="str">
        <f t="shared" ca="1" si="71"/>
        <v/>
      </c>
      <c r="M304" s="37" t="s">
        <v>49</v>
      </c>
      <c r="N304" s="38" t="s">
        <v>49</v>
      </c>
      <c r="O304" s="39" t="s">
        <v>590</v>
      </c>
      <c r="P304" s="40"/>
      <c r="Q304" s="41"/>
      <c r="R304" s="42" t="s">
        <v>591</v>
      </c>
      <c r="S304" s="43" t="s">
        <v>139</v>
      </c>
      <c r="T304" s="44">
        <v>41.92</v>
      </c>
      <c r="U304" s="45"/>
      <c r="V304" s="45"/>
      <c r="W304" s="46"/>
      <c r="X304" s="47"/>
      <c r="Y304" s="47"/>
    </row>
    <row r="305" spans="1:25" s="48" customFormat="1" ht="20.100000000000001" customHeight="1" x14ac:dyDescent="0.2">
      <c r="A305" s="34">
        <f t="shared" si="65"/>
        <v>2</v>
      </c>
      <c r="B305" s="35">
        <f t="shared" ca="1" si="67"/>
        <v>2</v>
      </c>
      <c r="C305" s="35">
        <f t="shared" ca="1" si="72"/>
        <v>2</v>
      </c>
      <c r="D305" s="35">
        <f t="shared" ca="1" si="68"/>
        <v>10</v>
      </c>
      <c r="E305" s="35">
        <f t="shared" ca="1" si="73"/>
        <v>2</v>
      </c>
      <c r="F305" s="35">
        <f t="shared" ca="1" si="74"/>
        <v>17</v>
      </c>
      <c r="G305" s="35">
        <f t="shared" ca="1" si="75"/>
        <v>0</v>
      </c>
      <c r="H305" s="35">
        <f t="shared" ca="1" si="76"/>
        <v>0</v>
      </c>
      <c r="I305" s="35">
        <f t="shared" ca="1" si="66"/>
        <v>0</v>
      </c>
      <c r="J305" s="35">
        <f t="shared" ca="1" si="77"/>
        <v>13</v>
      </c>
      <c r="K305" s="35">
        <f t="shared" ca="1" si="78"/>
        <v>10</v>
      </c>
      <c r="L305" s="36" t="str">
        <f t="shared" ca="1" si="71"/>
        <v/>
      </c>
      <c r="M305" s="37" t="s">
        <v>58</v>
      </c>
      <c r="N305" s="38" t="s">
        <v>58</v>
      </c>
      <c r="O305" s="71" t="s">
        <v>592</v>
      </c>
      <c r="P305" s="40"/>
      <c r="Q305" s="41"/>
      <c r="R305" s="72" t="s">
        <v>381</v>
      </c>
      <c r="S305" s="43" t="s">
        <v>57</v>
      </c>
      <c r="T305" s="44"/>
      <c r="U305" s="45"/>
      <c r="V305" s="45"/>
      <c r="W305" s="73"/>
      <c r="X305" s="47"/>
      <c r="Y305" s="47"/>
    </row>
    <row r="306" spans="1:25" s="48" customFormat="1" ht="33.75" x14ac:dyDescent="0.2">
      <c r="A306" s="34" t="str">
        <f t="shared" si="65"/>
        <v>S</v>
      </c>
      <c r="B306" s="35">
        <f t="shared" ca="1" si="67"/>
        <v>2</v>
      </c>
      <c r="C306" s="35" t="str">
        <f t="shared" ca="1" si="72"/>
        <v>S</v>
      </c>
      <c r="D306" s="35">
        <f t="shared" ca="1" si="68"/>
        <v>0</v>
      </c>
      <c r="E306" s="35">
        <f t="shared" ca="1" si="73"/>
        <v>2</v>
      </c>
      <c r="F306" s="35">
        <f t="shared" ca="1" si="74"/>
        <v>17</v>
      </c>
      <c r="G306" s="35">
        <f t="shared" ca="1" si="75"/>
        <v>0</v>
      </c>
      <c r="H306" s="35">
        <f t="shared" ca="1" si="76"/>
        <v>0</v>
      </c>
      <c r="I306" s="35">
        <f t="shared" ca="1" si="66"/>
        <v>0</v>
      </c>
      <c r="J306" s="35">
        <f t="shared" ca="1" si="77"/>
        <v>0</v>
      </c>
      <c r="K306" s="35">
        <f t="shared" ca="1" si="78"/>
        <v>0</v>
      </c>
      <c r="L306" s="36" t="str">
        <f t="shared" ca="1" si="71"/>
        <v/>
      </c>
      <c r="M306" s="37" t="s">
        <v>49</v>
      </c>
      <c r="N306" s="38" t="s">
        <v>49</v>
      </c>
      <c r="O306" s="39" t="s">
        <v>593</v>
      </c>
      <c r="P306" s="40"/>
      <c r="Q306" s="41"/>
      <c r="R306" s="42" t="s">
        <v>391</v>
      </c>
      <c r="S306" s="43" t="s">
        <v>66</v>
      </c>
      <c r="T306" s="44">
        <v>117.81</v>
      </c>
      <c r="U306" s="45"/>
      <c r="V306" s="45"/>
      <c r="W306" s="46"/>
      <c r="X306" s="47"/>
      <c r="Y306" s="47"/>
    </row>
    <row r="307" spans="1:25" s="48" customFormat="1" ht="22.5" x14ac:dyDescent="0.2">
      <c r="A307" s="34" t="str">
        <f t="shared" si="65"/>
        <v>S</v>
      </c>
      <c r="B307" s="35">
        <f t="shared" ca="1" si="67"/>
        <v>2</v>
      </c>
      <c r="C307" s="35" t="str">
        <f t="shared" ca="1" si="72"/>
        <v>S</v>
      </c>
      <c r="D307" s="35">
        <f t="shared" ca="1" si="68"/>
        <v>0</v>
      </c>
      <c r="E307" s="35">
        <f t="shared" ca="1" si="73"/>
        <v>2</v>
      </c>
      <c r="F307" s="35">
        <f t="shared" ca="1" si="74"/>
        <v>17</v>
      </c>
      <c r="G307" s="35">
        <f t="shared" ca="1" si="75"/>
        <v>0</v>
      </c>
      <c r="H307" s="35">
        <f t="shared" ca="1" si="76"/>
        <v>0</v>
      </c>
      <c r="I307" s="35">
        <f t="shared" ca="1" si="66"/>
        <v>0</v>
      </c>
      <c r="J307" s="35">
        <f t="shared" ca="1" si="77"/>
        <v>0</v>
      </c>
      <c r="K307" s="35">
        <f t="shared" ca="1" si="78"/>
        <v>0</v>
      </c>
      <c r="L307" s="36" t="str">
        <f t="shared" ca="1" si="71"/>
        <v/>
      </c>
      <c r="M307" s="37" t="s">
        <v>49</v>
      </c>
      <c r="N307" s="38" t="s">
        <v>49</v>
      </c>
      <c r="O307" s="39" t="s">
        <v>594</v>
      </c>
      <c r="P307" s="40"/>
      <c r="Q307" s="41"/>
      <c r="R307" s="42" t="s">
        <v>595</v>
      </c>
      <c r="S307" s="43" t="s">
        <v>66</v>
      </c>
      <c r="T307" s="44">
        <v>110.54</v>
      </c>
      <c r="U307" s="45"/>
      <c r="V307" s="45"/>
      <c r="W307" s="46"/>
      <c r="X307" s="47"/>
      <c r="Y307" s="47"/>
    </row>
    <row r="308" spans="1:25" s="48" customFormat="1" ht="22.5" x14ac:dyDescent="0.2">
      <c r="A308" s="34" t="str">
        <f t="shared" si="65"/>
        <v>S</v>
      </c>
      <c r="B308" s="35">
        <f t="shared" ca="1" si="67"/>
        <v>2</v>
      </c>
      <c r="C308" s="35" t="str">
        <f t="shared" ca="1" si="72"/>
        <v>S</v>
      </c>
      <c r="D308" s="35">
        <f t="shared" ca="1" si="68"/>
        <v>0</v>
      </c>
      <c r="E308" s="35">
        <f t="shared" ca="1" si="73"/>
        <v>2</v>
      </c>
      <c r="F308" s="35">
        <f t="shared" ca="1" si="74"/>
        <v>17</v>
      </c>
      <c r="G308" s="35">
        <f t="shared" ca="1" si="75"/>
        <v>0</v>
      </c>
      <c r="H308" s="35">
        <f t="shared" ca="1" si="76"/>
        <v>0</v>
      </c>
      <c r="I308" s="35">
        <f t="shared" ca="1" si="66"/>
        <v>0</v>
      </c>
      <c r="J308" s="35">
        <f t="shared" ca="1" si="77"/>
        <v>0</v>
      </c>
      <c r="K308" s="35">
        <f t="shared" ca="1" si="78"/>
        <v>0</v>
      </c>
      <c r="L308" s="36" t="str">
        <f t="shared" ca="1" si="71"/>
        <v/>
      </c>
      <c r="M308" s="37" t="s">
        <v>49</v>
      </c>
      <c r="N308" s="38" t="s">
        <v>49</v>
      </c>
      <c r="O308" s="39" t="s">
        <v>596</v>
      </c>
      <c r="P308" s="40"/>
      <c r="Q308" s="41"/>
      <c r="R308" s="42" t="s">
        <v>389</v>
      </c>
      <c r="S308" s="43" t="s">
        <v>66</v>
      </c>
      <c r="T308" s="44">
        <v>72.41</v>
      </c>
      <c r="U308" s="45"/>
      <c r="V308" s="45"/>
      <c r="W308" s="46"/>
      <c r="X308" s="47"/>
      <c r="Y308" s="47"/>
    </row>
    <row r="309" spans="1:25" s="48" customFormat="1" ht="22.5" x14ac:dyDescent="0.2">
      <c r="A309" s="34" t="str">
        <f t="shared" si="65"/>
        <v>S</v>
      </c>
      <c r="B309" s="35">
        <f t="shared" ca="1" si="67"/>
        <v>2</v>
      </c>
      <c r="C309" s="35" t="str">
        <f t="shared" ca="1" si="72"/>
        <v>S</v>
      </c>
      <c r="D309" s="35">
        <f t="shared" ca="1" si="68"/>
        <v>0</v>
      </c>
      <c r="E309" s="35">
        <f t="shared" ca="1" si="73"/>
        <v>2</v>
      </c>
      <c r="F309" s="35">
        <f t="shared" ca="1" si="74"/>
        <v>17</v>
      </c>
      <c r="G309" s="35">
        <f t="shared" ca="1" si="75"/>
        <v>0</v>
      </c>
      <c r="H309" s="35">
        <f t="shared" ca="1" si="76"/>
        <v>0</v>
      </c>
      <c r="I309" s="35">
        <f t="shared" ca="1" si="66"/>
        <v>0</v>
      </c>
      <c r="J309" s="35">
        <f t="shared" ca="1" si="77"/>
        <v>0</v>
      </c>
      <c r="K309" s="35">
        <f t="shared" ca="1" si="78"/>
        <v>0</v>
      </c>
      <c r="L309" s="36" t="str">
        <f t="shared" ca="1" si="71"/>
        <v/>
      </c>
      <c r="M309" s="37" t="s">
        <v>49</v>
      </c>
      <c r="N309" s="38" t="s">
        <v>49</v>
      </c>
      <c r="O309" s="39" t="s">
        <v>597</v>
      </c>
      <c r="P309" s="40"/>
      <c r="Q309" s="41"/>
      <c r="R309" s="42" t="s">
        <v>385</v>
      </c>
      <c r="S309" s="43" t="s">
        <v>66</v>
      </c>
      <c r="T309" s="44">
        <v>278.51</v>
      </c>
      <c r="U309" s="45"/>
      <c r="V309" s="45"/>
      <c r="W309" s="46"/>
      <c r="X309" s="47"/>
      <c r="Y309" s="47"/>
    </row>
    <row r="310" spans="1:25" s="48" customFormat="1" x14ac:dyDescent="0.2">
      <c r="A310" s="34" t="str">
        <f t="shared" si="65"/>
        <v>S</v>
      </c>
      <c r="B310" s="35">
        <f t="shared" ca="1" si="67"/>
        <v>2</v>
      </c>
      <c r="C310" s="35" t="str">
        <f t="shared" ca="1" si="72"/>
        <v>S</v>
      </c>
      <c r="D310" s="35">
        <f t="shared" ca="1" si="68"/>
        <v>0</v>
      </c>
      <c r="E310" s="35">
        <f t="shared" ca="1" si="73"/>
        <v>2</v>
      </c>
      <c r="F310" s="35">
        <f t="shared" ca="1" si="74"/>
        <v>17</v>
      </c>
      <c r="G310" s="35">
        <f t="shared" ca="1" si="75"/>
        <v>0</v>
      </c>
      <c r="H310" s="35">
        <f t="shared" ca="1" si="76"/>
        <v>0</v>
      </c>
      <c r="I310" s="35">
        <f t="shared" ca="1" si="66"/>
        <v>0</v>
      </c>
      <c r="J310" s="35">
        <f t="shared" ca="1" si="77"/>
        <v>0</v>
      </c>
      <c r="K310" s="35">
        <f t="shared" ca="1" si="78"/>
        <v>0</v>
      </c>
      <c r="L310" s="36" t="str">
        <f t="shared" ca="1" si="71"/>
        <v/>
      </c>
      <c r="M310" s="37" t="s">
        <v>49</v>
      </c>
      <c r="N310" s="38" t="s">
        <v>49</v>
      </c>
      <c r="O310" s="39" t="s">
        <v>598</v>
      </c>
      <c r="P310" s="40"/>
      <c r="Q310" s="41"/>
      <c r="R310" s="42" t="s">
        <v>387</v>
      </c>
      <c r="S310" s="43" t="s">
        <v>67</v>
      </c>
      <c r="T310" s="44">
        <v>95.56</v>
      </c>
      <c r="U310" s="45"/>
      <c r="V310" s="45"/>
      <c r="W310" s="46"/>
      <c r="X310" s="47"/>
      <c r="Y310" s="47"/>
    </row>
    <row r="311" spans="1:25" s="48" customFormat="1" ht="22.5" x14ac:dyDescent="0.2">
      <c r="A311" s="34" t="str">
        <f t="shared" si="65"/>
        <v>S</v>
      </c>
      <c r="B311" s="35">
        <f t="shared" ca="1" si="67"/>
        <v>2</v>
      </c>
      <c r="C311" s="35" t="str">
        <f t="shared" ca="1" si="72"/>
        <v>S</v>
      </c>
      <c r="D311" s="35">
        <f t="shared" ca="1" si="68"/>
        <v>0</v>
      </c>
      <c r="E311" s="35">
        <f t="shared" ca="1" si="73"/>
        <v>2</v>
      </c>
      <c r="F311" s="35">
        <f t="shared" ca="1" si="74"/>
        <v>17</v>
      </c>
      <c r="G311" s="35">
        <f t="shared" ca="1" si="75"/>
        <v>0</v>
      </c>
      <c r="H311" s="35">
        <f t="shared" ca="1" si="76"/>
        <v>0</v>
      </c>
      <c r="I311" s="35">
        <f t="shared" ca="1" si="66"/>
        <v>0</v>
      </c>
      <c r="J311" s="35">
        <f t="shared" ca="1" si="77"/>
        <v>0</v>
      </c>
      <c r="K311" s="35">
        <f t="shared" ca="1" si="78"/>
        <v>0</v>
      </c>
      <c r="L311" s="36" t="str">
        <f t="shared" ca="1" si="71"/>
        <v/>
      </c>
      <c r="M311" s="37" t="s">
        <v>49</v>
      </c>
      <c r="N311" s="38" t="s">
        <v>49</v>
      </c>
      <c r="O311" s="39" t="s">
        <v>599</v>
      </c>
      <c r="P311" s="40"/>
      <c r="Q311" s="41"/>
      <c r="R311" s="42" t="s">
        <v>600</v>
      </c>
      <c r="S311" s="43" t="s">
        <v>66</v>
      </c>
      <c r="T311" s="44">
        <v>85</v>
      </c>
      <c r="U311" s="45"/>
      <c r="V311" s="45"/>
      <c r="W311" s="46"/>
      <c r="X311" s="47"/>
      <c r="Y311" s="47"/>
    </row>
    <row r="312" spans="1:25" s="48" customFormat="1" ht="22.5" x14ac:dyDescent="0.2">
      <c r="A312" s="34" t="str">
        <f t="shared" si="65"/>
        <v>S</v>
      </c>
      <c r="B312" s="35">
        <f t="shared" ca="1" si="67"/>
        <v>2</v>
      </c>
      <c r="C312" s="35" t="str">
        <f t="shared" ca="1" si="72"/>
        <v>S</v>
      </c>
      <c r="D312" s="35">
        <f t="shared" ca="1" si="68"/>
        <v>0</v>
      </c>
      <c r="E312" s="35">
        <f t="shared" ca="1" si="73"/>
        <v>2</v>
      </c>
      <c r="F312" s="35">
        <f t="shared" ca="1" si="74"/>
        <v>17</v>
      </c>
      <c r="G312" s="35">
        <f t="shared" ca="1" si="75"/>
        <v>0</v>
      </c>
      <c r="H312" s="35">
        <f t="shared" ca="1" si="76"/>
        <v>0</v>
      </c>
      <c r="I312" s="35">
        <f t="shared" ca="1" si="66"/>
        <v>0</v>
      </c>
      <c r="J312" s="35">
        <f t="shared" ca="1" si="77"/>
        <v>0</v>
      </c>
      <c r="K312" s="35">
        <f t="shared" ca="1" si="78"/>
        <v>0</v>
      </c>
      <c r="L312" s="36" t="str">
        <f t="shared" ca="1" si="71"/>
        <v/>
      </c>
      <c r="M312" s="37" t="s">
        <v>49</v>
      </c>
      <c r="N312" s="38" t="s">
        <v>49</v>
      </c>
      <c r="O312" s="39" t="s">
        <v>601</v>
      </c>
      <c r="P312" s="40"/>
      <c r="Q312" s="41"/>
      <c r="R312" s="42" t="s">
        <v>602</v>
      </c>
      <c r="S312" s="43" t="s">
        <v>66</v>
      </c>
      <c r="T312" s="44">
        <v>85</v>
      </c>
      <c r="U312" s="45"/>
      <c r="V312" s="45"/>
      <c r="W312" s="46"/>
      <c r="X312" s="47"/>
      <c r="Y312" s="47"/>
    </row>
    <row r="313" spans="1:25" s="48" customFormat="1" ht="33.75" x14ac:dyDescent="0.2">
      <c r="A313" s="34" t="str">
        <f t="shared" si="65"/>
        <v>S</v>
      </c>
      <c r="B313" s="35">
        <f t="shared" ca="1" si="67"/>
        <v>2</v>
      </c>
      <c r="C313" s="35" t="str">
        <f t="shared" ca="1" si="72"/>
        <v>S</v>
      </c>
      <c r="D313" s="35">
        <f t="shared" ca="1" si="68"/>
        <v>0</v>
      </c>
      <c r="E313" s="35">
        <f t="shared" ca="1" si="73"/>
        <v>2</v>
      </c>
      <c r="F313" s="35">
        <f t="shared" ca="1" si="74"/>
        <v>17</v>
      </c>
      <c r="G313" s="35">
        <f t="shared" ca="1" si="75"/>
        <v>0</v>
      </c>
      <c r="H313" s="35">
        <f t="shared" ca="1" si="76"/>
        <v>0</v>
      </c>
      <c r="I313" s="35">
        <f t="shared" ca="1" si="66"/>
        <v>0</v>
      </c>
      <c r="J313" s="35">
        <f t="shared" ca="1" si="77"/>
        <v>0</v>
      </c>
      <c r="K313" s="35">
        <f t="shared" ca="1" si="78"/>
        <v>0</v>
      </c>
      <c r="L313" s="36" t="str">
        <f t="shared" ca="1" si="71"/>
        <v/>
      </c>
      <c r="M313" s="37" t="s">
        <v>49</v>
      </c>
      <c r="N313" s="38" t="s">
        <v>49</v>
      </c>
      <c r="O313" s="39" t="s">
        <v>603</v>
      </c>
      <c r="P313" s="40"/>
      <c r="Q313" s="41"/>
      <c r="R313" s="42" t="s">
        <v>391</v>
      </c>
      <c r="S313" s="43" t="s">
        <v>66</v>
      </c>
      <c r="T313" s="44">
        <v>21.96</v>
      </c>
      <c r="U313" s="45"/>
      <c r="V313" s="45"/>
      <c r="W313" s="46"/>
      <c r="X313" s="47"/>
      <c r="Y313" s="47"/>
    </row>
    <row r="314" spans="1:25" s="48" customFormat="1" x14ac:dyDescent="0.2">
      <c r="A314" s="34" t="str">
        <f t="shared" si="65"/>
        <v>S</v>
      </c>
      <c r="B314" s="35">
        <f t="shared" ca="1" si="67"/>
        <v>2</v>
      </c>
      <c r="C314" s="35" t="str">
        <f t="shared" ca="1" si="72"/>
        <v>S</v>
      </c>
      <c r="D314" s="35">
        <f t="shared" ca="1" si="68"/>
        <v>0</v>
      </c>
      <c r="E314" s="35">
        <f t="shared" ca="1" si="73"/>
        <v>2</v>
      </c>
      <c r="F314" s="35">
        <f t="shared" ca="1" si="74"/>
        <v>17</v>
      </c>
      <c r="G314" s="35">
        <f t="shared" ca="1" si="75"/>
        <v>0</v>
      </c>
      <c r="H314" s="35">
        <f t="shared" ca="1" si="76"/>
        <v>0</v>
      </c>
      <c r="I314" s="35">
        <f t="shared" ca="1" si="66"/>
        <v>0</v>
      </c>
      <c r="J314" s="35">
        <f t="shared" ca="1" si="77"/>
        <v>0</v>
      </c>
      <c r="K314" s="35">
        <f t="shared" ca="1" si="78"/>
        <v>0</v>
      </c>
      <c r="L314" s="36" t="str">
        <f t="shared" ca="1" si="71"/>
        <v/>
      </c>
      <c r="M314" s="37" t="s">
        <v>49</v>
      </c>
      <c r="N314" s="38" t="s">
        <v>49</v>
      </c>
      <c r="O314" s="39" t="s">
        <v>604</v>
      </c>
      <c r="P314" s="40"/>
      <c r="Q314" s="41"/>
      <c r="R314" s="42" t="s">
        <v>605</v>
      </c>
      <c r="S314" s="43" t="s">
        <v>67</v>
      </c>
      <c r="T314" s="44">
        <v>0.4</v>
      </c>
      <c r="U314" s="45"/>
      <c r="V314" s="45"/>
      <c r="W314" s="46"/>
      <c r="X314" s="47"/>
      <c r="Y314" s="47"/>
    </row>
    <row r="315" spans="1:25" s="48" customFormat="1" ht="20.100000000000001" customHeight="1" x14ac:dyDescent="0.2">
      <c r="A315" s="34">
        <f t="shared" si="65"/>
        <v>2</v>
      </c>
      <c r="B315" s="35">
        <f t="shared" ca="1" si="67"/>
        <v>2</v>
      </c>
      <c r="C315" s="35">
        <f t="shared" ca="1" si="72"/>
        <v>2</v>
      </c>
      <c r="D315" s="35">
        <f t="shared" ca="1" si="68"/>
        <v>3</v>
      </c>
      <c r="E315" s="35">
        <f t="shared" ca="1" si="73"/>
        <v>2</v>
      </c>
      <c r="F315" s="35">
        <f t="shared" ca="1" si="74"/>
        <v>18</v>
      </c>
      <c r="G315" s="35">
        <f t="shared" ca="1" si="75"/>
        <v>0</v>
      </c>
      <c r="H315" s="35">
        <f t="shared" ca="1" si="76"/>
        <v>0</v>
      </c>
      <c r="I315" s="35">
        <f t="shared" ca="1" si="66"/>
        <v>0</v>
      </c>
      <c r="J315" s="35">
        <f t="shared" ca="1" si="77"/>
        <v>3</v>
      </c>
      <c r="K315" s="35" t="e">
        <f t="shared" ca="1" si="78"/>
        <v>#N/A</v>
      </c>
      <c r="L315" s="36" t="str">
        <f t="shared" ca="1" si="71"/>
        <v/>
      </c>
      <c r="M315" s="37" t="s">
        <v>58</v>
      </c>
      <c r="N315" s="38" t="s">
        <v>58</v>
      </c>
      <c r="O315" s="71" t="s">
        <v>606</v>
      </c>
      <c r="P315" s="40"/>
      <c r="Q315" s="41"/>
      <c r="R315" s="72" t="s">
        <v>397</v>
      </c>
      <c r="S315" s="43" t="s">
        <v>57</v>
      </c>
      <c r="T315" s="44"/>
      <c r="U315" s="45"/>
      <c r="V315" s="45"/>
      <c r="W315" s="73"/>
      <c r="X315" s="47"/>
      <c r="Y315" s="47"/>
    </row>
    <row r="316" spans="1:25" s="48" customFormat="1" x14ac:dyDescent="0.2">
      <c r="A316" s="34" t="str">
        <f t="shared" si="65"/>
        <v>S</v>
      </c>
      <c r="B316" s="35">
        <f t="shared" ca="1" si="67"/>
        <v>2</v>
      </c>
      <c r="C316" s="35" t="str">
        <f t="shared" ca="1" si="72"/>
        <v>S</v>
      </c>
      <c r="D316" s="35">
        <f t="shared" ca="1" si="68"/>
        <v>0</v>
      </c>
      <c r="E316" s="35">
        <f t="shared" ca="1" si="73"/>
        <v>2</v>
      </c>
      <c r="F316" s="35">
        <f t="shared" ca="1" si="74"/>
        <v>18</v>
      </c>
      <c r="G316" s="35">
        <f t="shared" ca="1" si="75"/>
        <v>0</v>
      </c>
      <c r="H316" s="35">
        <f t="shared" ca="1" si="76"/>
        <v>0</v>
      </c>
      <c r="I316" s="35">
        <f t="shared" ca="1" si="66"/>
        <v>0</v>
      </c>
      <c r="J316" s="35">
        <f t="shared" ca="1" si="77"/>
        <v>0</v>
      </c>
      <c r="K316" s="35">
        <f t="shared" ca="1" si="78"/>
        <v>0</v>
      </c>
      <c r="L316" s="36" t="str">
        <f t="shared" ca="1" si="71"/>
        <v/>
      </c>
      <c r="M316" s="37" t="s">
        <v>49</v>
      </c>
      <c r="N316" s="38" t="s">
        <v>49</v>
      </c>
      <c r="O316" s="39" t="s">
        <v>607</v>
      </c>
      <c r="P316" s="40"/>
      <c r="Q316" s="41"/>
      <c r="R316" s="42" t="s">
        <v>608</v>
      </c>
      <c r="S316" s="43" t="s">
        <v>66</v>
      </c>
      <c r="T316" s="44">
        <v>7.2</v>
      </c>
      <c r="U316" s="45"/>
      <c r="V316" s="45"/>
      <c r="W316" s="46"/>
      <c r="X316" s="47"/>
      <c r="Y316" s="47"/>
    </row>
    <row r="317" spans="1:25" s="48" customFormat="1" x14ac:dyDescent="0.2">
      <c r="A317" s="34" t="str">
        <f t="shared" si="65"/>
        <v>S</v>
      </c>
      <c r="B317" s="35">
        <f t="shared" ca="1" si="67"/>
        <v>2</v>
      </c>
      <c r="C317" s="35" t="str">
        <f t="shared" ca="1" si="72"/>
        <v>S</v>
      </c>
      <c r="D317" s="35">
        <f t="shared" ca="1" si="68"/>
        <v>0</v>
      </c>
      <c r="E317" s="35">
        <f t="shared" ca="1" si="73"/>
        <v>2</v>
      </c>
      <c r="F317" s="35">
        <f t="shared" ca="1" si="74"/>
        <v>18</v>
      </c>
      <c r="G317" s="35">
        <f t="shared" ca="1" si="75"/>
        <v>0</v>
      </c>
      <c r="H317" s="35">
        <f t="shared" ca="1" si="76"/>
        <v>0</v>
      </c>
      <c r="I317" s="35">
        <f t="shared" ca="1" si="66"/>
        <v>0</v>
      </c>
      <c r="J317" s="35">
        <f t="shared" ca="1" si="77"/>
        <v>0</v>
      </c>
      <c r="K317" s="35">
        <f t="shared" ca="1" si="78"/>
        <v>0</v>
      </c>
      <c r="L317" s="36" t="str">
        <f t="shared" ca="1" si="71"/>
        <v/>
      </c>
      <c r="M317" s="37" t="s">
        <v>49</v>
      </c>
      <c r="N317" s="38" t="s">
        <v>49</v>
      </c>
      <c r="O317" s="39" t="s">
        <v>609</v>
      </c>
      <c r="P317" s="40"/>
      <c r="Q317" s="41"/>
      <c r="R317" s="42" t="s">
        <v>401</v>
      </c>
      <c r="S317" s="43" t="s">
        <v>67</v>
      </c>
      <c r="T317" s="44">
        <v>92.48</v>
      </c>
      <c r="U317" s="45"/>
      <c r="V317" s="45"/>
      <c r="W317" s="46"/>
      <c r="X317" s="47"/>
      <c r="Y317" s="47"/>
    </row>
    <row r="318" spans="1:25" s="48" customFormat="1" ht="24.95" customHeight="1" x14ac:dyDescent="0.2">
      <c r="A318" s="34">
        <f t="shared" si="65"/>
        <v>1</v>
      </c>
      <c r="B318" s="35">
        <f t="shared" ca="1" si="67"/>
        <v>1</v>
      </c>
      <c r="C318" s="35">
        <f t="shared" ca="1" si="72"/>
        <v>1</v>
      </c>
      <c r="D318" s="35">
        <f t="shared" ca="1" si="68"/>
        <v>29</v>
      </c>
      <c r="E318" s="35">
        <f t="shared" ca="1" si="73"/>
        <v>3</v>
      </c>
      <c r="F318" s="35">
        <f t="shared" ca="1" si="74"/>
        <v>0</v>
      </c>
      <c r="G318" s="35">
        <f t="shared" ca="1" si="75"/>
        <v>0</v>
      </c>
      <c r="H318" s="35">
        <f t="shared" ca="1" si="76"/>
        <v>0</v>
      </c>
      <c r="I318" s="35">
        <f t="shared" ca="1" si="66"/>
        <v>0</v>
      </c>
      <c r="J318" s="35">
        <f t="shared" ca="1" si="77"/>
        <v>29</v>
      </c>
      <c r="K318" s="35" t="e">
        <f t="shared" ca="1" si="78"/>
        <v>#N/A</v>
      </c>
      <c r="L318" s="36" t="str">
        <f t="shared" ca="1" si="71"/>
        <v>F</v>
      </c>
      <c r="M318" s="37" t="s">
        <v>54</v>
      </c>
      <c r="N318" s="38" t="s">
        <v>54</v>
      </c>
      <c r="O318" s="76" t="s">
        <v>610</v>
      </c>
      <c r="P318" s="40"/>
      <c r="Q318" s="41"/>
      <c r="R318" s="77" t="s">
        <v>611</v>
      </c>
      <c r="S318" s="43" t="s">
        <v>57</v>
      </c>
      <c r="T318" s="44"/>
      <c r="U318" s="45"/>
      <c r="V318" s="45"/>
      <c r="W318" s="78"/>
      <c r="X318" s="47"/>
      <c r="Y318" s="47"/>
    </row>
    <row r="319" spans="1:25" s="48" customFormat="1" ht="20.100000000000001" customHeight="1" x14ac:dyDescent="0.2">
      <c r="A319" s="34">
        <f t="shared" si="65"/>
        <v>2</v>
      </c>
      <c r="B319" s="35">
        <f t="shared" ca="1" si="67"/>
        <v>2</v>
      </c>
      <c r="C319" s="35">
        <f t="shared" ca="1" si="72"/>
        <v>2</v>
      </c>
      <c r="D319" s="35">
        <f t="shared" ca="1" si="68"/>
        <v>2</v>
      </c>
      <c r="E319" s="35">
        <f t="shared" ca="1" si="73"/>
        <v>3</v>
      </c>
      <c r="F319" s="35">
        <f t="shared" ca="1" si="74"/>
        <v>1</v>
      </c>
      <c r="G319" s="35">
        <f t="shared" ca="1" si="75"/>
        <v>0</v>
      </c>
      <c r="H319" s="35">
        <f t="shared" ca="1" si="76"/>
        <v>0</v>
      </c>
      <c r="I319" s="35">
        <f t="shared" ca="1" si="66"/>
        <v>0</v>
      </c>
      <c r="J319" s="35">
        <f t="shared" ca="1" si="77"/>
        <v>28</v>
      </c>
      <c r="K319" s="35">
        <f t="shared" ca="1" si="78"/>
        <v>2</v>
      </c>
      <c r="L319" s="36" t="str">
        <f t="shared" ca="1" si="71"/>
        <v/>
      </c>
      <c r="M319" s="37" t="s">
        <v>58</v>
      </c>
      <c r="N319" s="38" t="s">
        <v>58</v>
      </c>
      <c r="O319" s="71" t="s">
        <v>612</v>
      </c>
      <c r="P319" s="40"/>
      <c r="Q319" s="41"/>
      <c r="R319" s="72" t="s">
        <v>60</v>
      </c>
      <c r="S319" s="43" t="s">
        <v>57</v>
      </c>
      <c r="T319" s="44"/>
      <c r="U319" s="45"/>
      <c r="V319" s="45"/>
      <c r="W319" s="73"/>
      <c r="X319" s="47"/>
      <c r="Y319" s="47"/>
    </row>
    <row r="320" spans="1:25" s="48" customFormat="1" ht="33.75" x14ac:dyDescent="0.2">
      <c r="A320" s="34" t="str">
        <f t="shared" si="65"/>
        <v>S</v>
      </c>
      <c r="B320" s="35">
        <f t="shared" ca="1" si="67"/>
        <v>2</v>
      </c>
      <c r="C320" s="35" t="str">
        <f t="shared" ca="1" si="72"/>
        <v>S</v>
      </c>
      <c r="D320" s="35">
        <f t="shared" ca="1" si="68"/>
        <v>0</v>
      </c>
      <c r="E320" s="35">
        <f t="shared" ca="1" si="73"/>
        <v>3</v>
      </c>
      <c r="F320" s="35">
        <f t="shared" ca="1" si="74"/>
        <v>1</v>
      </c>
      <c r="G320" s="35">
        <f t="shared" ca="1" si="75"/>
        <v>0</v>
      </c>
      <c r="H320" s="35">
        <f t="shared" ca="1" si="76"/>
        <v>0</v>
      </c>
      <c r="I320" s="35">
        <f t="shared" ca="1" si="66"/>
        <v>0</v>
      </c>
      <c r="J320" s="35">
        <f t="shared" ca="1" si="77"/>
        <v>0</v>
      </c>
      <c r="K320" s="35">
        <f t="shared" ca="1" si="78"/>
        <v>0</v>
      </c>
      <c r="L320" s="36" t="str">
        <f t="shared" ca="1" si="71"/>
        <v/>
      </c>
      <c r="M320" s="37" t="s">
        <v>49</v>
      </c>
      <c r="N320" s="38" t="s">
        <v>49</v>
      </c>
      <c r="O320" s="39" t="s">
        <v>613</v>
      </c>
      <c r="P320" s="40"/>
      <c r="Q320" s="41"/>
      <c r="R320" s="42" t="s">
        <v>406</v>
      </c>
      <c r="S320" s="43" t="s">
        <v>67</v>
      </c>
      <c r="T320" s="44">
        <v>9.66</v>
      </c>
      <c r="U320" s="45"/>
      <c r="V320" s="45"/>
      <c r="W320" s="46"/>
      <c r="X320" s="47"/>
      <c r="Y320" s="47"/>
    </row>
    <row r="321" spans="1:25" s="48" customFormat="1" ht="20.100000000000001" customHeight="1" x14ac:dyDescent="0.2">
      <c r="A321" s="34">
        <f t="shared" si="65"/>
        <v>2</v>
      </c>
      <c r="B321" s="35">
        <f t="shared" ca="1" si="67"/>
        <v>2</v>
      </c>
      <c r="C321" s="35">
        <f t="shared" ca="1" si="72"/>
        <v>2</v>
      </c>
      <c r="D321" s="35">
        <f t="shared" ca="1" si="68"/>
        <v>3</v>
      </c>
      <c r="E321" s="35">
        <f t="shared" ca="1" si="73"/>
        <v>3</v>
      </c>
      <c r="F321" s="35">
        <f t="shared" ca="1" si="74"/>
        <v>2</v>
      </c>
      <c r="G321" s="35">
        <f t="shared" ca="1" si="75"/>
        <v>0</v>
      </c>
      <c r="H321" s="35">
        <f t="shared" ca="1" si="76"/>
        <v>0</v>
      </c>
      <c r="I321" s="35">
        <f t="shared" ca="1" si="66"/>
        <v>0</v>
      </c>
      <c r="J321" s="35">
        <f t="shared" ca="1" si="77"/>
        <v>26</v>
      </c>
      <c r="K321" s="35">
        <f t="shared" ca="1" si="78"/>
        <v>3</v>
      </c>
      <c r="L321" s="36" t="str">
        <f t="shared" ca="1" si="71"/>
        <v/>
      </c>
      <c r="M321" s="37" t="s">
        <v>58</v>
      </c>
      <c r="N321" s="38" t="s">
        <v>58</v>
      </c>
      <c r="O321" s="71" t="s">
        <v>614</v>
      </c>
      <c r="P321" s="40"/>
      <c r="Q321" s="41"/>
      <c r="R321" s="72" t="s">
        <v>107</v>
      </c>
      <c r="S321" s="43" t="s">
        <v>57</v>
      </c>
      <c r="T321" s="44"/>
      <c r="U321" s="45"/>
      <c r="V321" s="45"/>
      <c r="W321" s="73"/>
      <c r="X321" s="47"/>
      <c r="Y321" s="47"/>
    </row>
    <row r="322" spans="1:25" s="48" customFormat="1" ht="22.5" x14ac:dyDescent="0.2">
      <c r="A322" s="34" t="str">
        <f t="shared" si="65"/>
        <v>S</v>
      </c>
      <c r="B322" s="35">
        <f t="shared" ca="1" si="67"/>
        <v>2</v>
      </c>
      <c r="C322" s="35" t="str">
        <f t="shared" ca="1" si="72"/>
        <v>S</v>
      </c>
      <c r="D322" s="35">
        <f t="shared" ca="1" si="68"/>
        <v>0</v>
      </c>
      <c r="E322" s="35">
        <f t="shared" ca="1" si="73"/>
        <v>3</v>
      </c>
      <c r="F322" s="35">
        <f t="shared" ca="1" si="74"/>
        <v>2</v>
      </c>
      <c r="G322" s="35">
        <f t="shared" ca="1" si="75"/>
        <v>0</v>
      </c>
      <c r="H322" s="35">
        <f t="shared" ca="1" si="76"/>
        <v>0</v>
      </c>
      <c r="I322" s="35">
        <f t="shared" ca="1" si="66"/>
        <v>0</v>
      </c>
      <c r="J322" s="35">
        <f t="shared" ca="1" si="77"/>
        <v>0</v>
      </c>
      <c r="K322" s="35">
        <f t="shared" ca="1" si="78"/>
        <v>0</v>
      </c>
      <c r="L322" s="36" t="str">
        <f t="shared" ca="1" si="71"/>
        <v/>
      </c>
      <c r="M322" s="37" t="s">
        <v>49</v>
      </c>
      <c r="N322" s="38" t="s">
        <v>49</v>
      </c>
      <c r="O322" s="39" t="s">
        <v>615</v>
      </c>
      <c r="P322" s="40"/>
      <c r="Q322" s="41"/>
      <c r="R322" s="42" t="s">
        <v>109</v>
      </c>
      <c r="S322" s="43" t="s">
        <v>92</v>
      </c>
      <c r="T322" s="44">
        <v>3</v>
      </c>
      <c r="U322" s="45"/>
      <c r="V322" s="45"/>
      <c r="W322" s="46"/>
      <c r="X322" s="47"/>
      <c r="Y322" s="47"/>
    </row>
    <row r="323" spans="1:25" s="48" customFormat="1" x14ac:dyDescent="0.2">
      <c r="A323" s="34" t="str">
        <f t="shared" si="65"/>
        <v>S</v>
      </c>
      <c r="B323" s="35">
        <f t="shared" ca="1" si="67"/>
        <v>2</v>
      </c>
      <c r="C323" s="35" t="str">
        <f t="shared" ca="1" si="72"/>
        <v>S</v>
      </c>
      <c r="D323" s="35">
        <f t="shared" ca="1" si="68"/>
        <v>0</v>
      </c>
      <c r="E323" s="35">
        <f t="shared" ca="1" si="73"/>
        <v>3</v>
      </c>
      <c r="F323" s="35">
        <f t="shared" ca="1" si="74"/>
        <v>2</v>
      </c>
      <c r="G323" s="35">
        <f t="shared" ca="1" si="75"/>
        <v>0</v>
      </c>
      <c r="H323" s="35">
        <f t="shared" ca="1" si="76"/>
        <v>0</v>
      </c>
      <c r="I323" s="35">
        <f t="shared" ca="1" si="66"/>
        <v>0</v>
      </c>
      <c r="J323" s="35">
        <f t="shared" ca="1" si="77"/>
        <v>0</v>
      </c>
      <c r="K323" s="35">
        <f t="shared" ca="1" si="78"/>
        <v>0</v>
      </c>
      <c r="L323" s="36" t="str">
        <f t="shared" ca="1" si="71"/>
        <v/>
      </c>
      <c r="M323" s="37" t="s">
        <v>49</v>
      </c>
      <c r="N323" s="38" t="s">
        <v>49</v>
      </c>
      <c r="O323" s="39" t="s">
        <v>616</v>
      </c>
      <c r="P323" s="40"/>
      <c r="Q323" s="41"/>
      <c r="R323" s="42" t="s">
        <v>111</v>
      </c>
      <c r="S323" s="43" t="s">
        <v>92</v>
      </c>
      <c r="T323" s="44">
        <v>3</v>
      </c>
      <c r="U323" s="45"/>
      <c r="V323" s="45"/>
      <c r="W323" s="46"/>
      <c r="X323" s="47"/>
      <c r="Y323" s="47"/>
    </row>
    <row r="324" spans="1:25" s="48" customFormat="1" ht="20.100000000000001" customHeight="1" x14ac:dyDescent="0.2">
      <c r="A324" s="34">
        <f t="shared" si="65"/>
        <v>2</v>
      </c>
      <c r="B324" s="35">
        <f t="shared" ca="1" si="67"/>
        <v>2</v>
      </c>
      <c r="C324" s="35">
        <f t="shared" ca="1" si="72"/>
        <v>2</v>
      </c>
      <c r="D324" s="35">
        <f t="shared" ca="1" si="68"/>
        <v>10</v>
      </c>
      <c r="E324" s="35">
        <f t="shared" ca="1" si="73"/>
        <v>3</v>
      </c>
      <c r="F324" s="35">
        <f t="shared" ca="1" si="74"/>
        <v>3</v>
      </c>
      <c r="G324" s="35">
        <f t="shared" ca="1" si="75"/>
        <v>0</v>
      </c>
      <c r="H324" s="35">
        <f t="shared" ca="1" si="76"/>
        <v>0</v>
      </c>
      <c r="I324" s="35">
        <f t="shared" ca="1" si="66"/>
        <v>0</v>
      </c>
      <c r="J324" s="35">
        <f t="shared" ca="1" si="77"/>
        <v>23</v>
      </c>
      <c r="K324" s="35">
        <f t="shared" ca="1" si="78"/>
        <v>10</v>
      </c>
      <c r="L324" s="36" t="str">
        <f t="shared" ca="1" si="71"/>
        <v/>
      </c>
      <c r="M324" s="37" t="s">
        <v>58</v>
      </c>
      <c r="N324" s="38" t="s">
        <v>58</v>
      </c>
      <c r="O324" s="71" t="s">
        <v>617</v>
      </c>
      <c r="P324" s="40"/>
      <c r="Q324" s="41"/>
      <c r="R324" s="72" t="s">
        <v>134</v>
      </c>
      <c r="S324" s="43" t="s">
        <v>57</v>
      </c>
      <c r="T324" s="44"/>
      <c r="U324" s="45"/>
      <c r="V324" s="45"/>
      <c r="W324" s="73"/>
      <c r="X324" s="47"/>
      <c r="Y324" s="47"/>
    </row>
    <row r="325" spans="1:25" s="48" customFormat="1" ht="33.75" x14ac:dyDescent="0.2">
      <c r="A325" s="34" t="str">
        <f t="shared" si="65"/>
        <v>S</v>
      </c>
      <c r="B325" s="35">
        <f t="shared" ca="1" si="67"/>
        <v>2</v>
      </c>
      <c r="C325" s="35" t="str">
        <f t="shared" ca="1" si="72"/>
        <v>S</v>
      </c>
      <c r="D325" s="35">
        <f t="shared" ca="1" si="68"/>
        <v>0</v>
      </c>
      <c r="E325" s="35">
        <f t="shared" ca="1" si="73"/>
        <v>3</v>
      </c>
      <c r="F325" s="35">
        <f t="shared" ca="1" si="74"/>
        <v>3</v>
      </c>
      <c r="G325" s="35">
        <f t="shared" ca="1" si="75"/>
        <v>0</v>
      </c>
      <c r="H325" s="35">
        <f t="shared" ca="1" si="76"/>
        <v>0</v>
      </c>
      <c r="I325" s="35">
        <f t="shared" ca="1" si="66"/>
        <v>0</v>
      </c>
      <c r="J325" s="35">
        <f t="shared" ca="1" si="77"/>
        <v>0</v>
      </c>
      <c r="K325" s="35">
        <f t="shared" ca="1" si="78"/>
        <v>0</v>
      </c>
      <c r="L325" s="36" t="str">
        <f t="shared" ca="1" si="71"/>
        <v/>
      </c>
      <c r="M325" s="37" t="s">
        <v>49</v>
      </c>
      <c r="N325" s="38" t="s">
        <v>49</v>
      </c>
      <c r="O325" s="39" t="s">
        <v>618</v>
      </c>
      <c r="P325" s="40"/>
      <c r="Q325" s="41"/>
      <c r="R325" s="42" t="s">
        <v>138</v>
      </c>
      <c r="S325" s="43" t="s">
        <v>80</v>
      </c>
      <c r="T325" s="44">
        <v>8</v>
      </c>
      <c r="U325" s="45"/>
      <c r="V325" s="45"/>
      <c r="W325" s="46"/>
      <c r="X325" s="47"/>
      <c r="Y325" s="47"/>
    </row>
    <row r="326" spans="1:25" s="48" customFormat="1" ht="33.75" x14ac:dyDescent="0.2">
      <c r="A326" s="34" t="str">
        <f t="shared" si="65"/>
        <v>S</v>
      </c>
      <c r="B326" s="35">
        <f t="shared" ca="1" si="67"/>
        <v>2</v>
      </c>
      <c r="C326" s="35" t="str">
        <f t="shared" ca="1" si="72"/>
        <v>S</v>
      </c>
      <c r="D326" s="35">
        <f t="shared" ca="1" si="68"/>
        <v>0</v>
      </c>
      <c r="E326" s="35">
        <f t="shared" ca="1" si="73"/>
        <v>3</v>
      </c>
      <c r="F326" s="35">
        <f t="shared" ca="1" si="74"/>
        <v>3</v>
      </c>
      <c r="G326" s="35">
        <f t="shared" ca="1" si="75"/>
        <v>0</v>
      </c>
      <c r="H326" s="35">
        <f t="shared" ca="1" si="76"/>
        <v>0</v>
      </c>
      <c r="I326" s="35">
        <f t="shared" ca="1" si="66"/>
        <v>0</v>
      </c>
      <c r="J326" s="35">
        <f t="shared" ca="1" si="77"/>
        <v>0</v>
      </c>
      <c r="K326" s="35">
        <f t="shared" ca="1" si="78"/>
        <v>0</v>
      </c>
      <c r="L326" s="36" t="str">
        <f t="shared" ca="1" si="71"/>
        <v/>
      </c>
      <c r="M326" s="37" t="s">
        <v>49</v>
      </c>
      <c r="N326" s="38" t="s">
        <v>49</v>
      </c>
      <c r="O326" s="39" t="s">
        <v>619</v>
      </c>
      <c r="P326" s="40"/>
      <c r="Q326" s="41"/>
      <c r="R326" s="42" t="s">
        <v>620</v>
      </c>
      <c r="S326" s="43" t="s">
        <v>66</v>
      </c>
      <c r="T326" s="44">
        <v>4.32</v>
      </c>
      <c r="U326" s="45"/>
      <c r="V326" s="45"/>
      <c r="W326" s="46"/>
      <c r="X326" s="47"/>
      <c r="Y326" s="47"/>
    </row>
    <row r="327" spans="1:25" s="48" customFormat="1" ht="22.5" x14ac:dyDescent="0.2">
      <c r="A327" s="34" t="str">
        <f t="shared" si="65"/>
        <v>S</v>
      </c>
      <c r="B327" s="35">
        <f t="shared" ca="1" si="67"/>
        <v>2</v>
      </c>
      <c r="C327" s="35" t="str">
        <f t="shared" ca="1" si="72"/>
        <v>S</v>
      </c>
      <c r="D327" s="35">
        <f t="shared" ca="1" si="68"/>
        <v>0</v>
      </c>
      <c r="E327" s="35">
        <f t="shared" ca="1" si="73"/>
        <v>3</v>
      </c>
      <c r="F327" s="35">
        <f t="shared" ca="1" si="74"/>
        <v>3</v>
      </c>
      <c r="G327" s="35">
        <f t="shared" ca="1" si="75"/>
        <v>0</v>
      </c>
      <c r="H327" s="35">
        <f t="shared" ca="1" si="76"/>
        <v>0</v>
      </c>
      <c r="I327" s="35">
        <f t="shared" ca="1" si="66"/>
        <v>0</v>
      </c>
      <c r="J327" s="35">
        <f t="shared" ca="1" si="77"/>
        <v>0</v>
      </c>
      <c r="K327" s="35">
        <f t="shared" ca="1" si="78"/>
        <v>0</v>
      </c>
      <c r="L327" s="36" t="str">
        <f t="shared" ca="1" si="71"/>
        <v/>
      </c>
      <c r="M327" s="37" t="s">
        <v>49</v>
      </c>
      <c r="N327" s="38" t="s">
        <v>49</v>
      </c>
      <c r="O327" s="39" t="s">
        <v>621</v>
      </c>
      <c r="P327" s="40"/>
      <c r="Q327" s="41"/>
      <c r="R327" s="42" t="s">
        <v>622</v>
      </c>
      <c r="S327" s="43" t="s">
        <v>92</v>
      </c>
      <c r="T327" s="44">
        <v>1.8</v>
      </c>
      <c r="U327" s="45"/>
      <c r="V327" s="45"/>
      <c r="W327" s="46"/>
      <c r="X327" s="47"/>
      <c r="Y327" s="47"/>
    </row>
    <row r="328" spans="1:25" s="48" customFormat="1" x14ac:dyDescent="0.2">
      <c r="A328" s="34" t="str">
        <f t="shared" si="65"/>
        <v>S</v>
      </c>
      <c r="B328" s="35">
        <f t="shared" ca="1" si="67"/>
        <v>2</v>
      </c>
      <c r="C328" s="35" t="str">
        <f t="shared" ca="1" si="72"/>
        <v>S</v>
      </c>
      <c r="D328" s="35">
        <f t="shared" ca="1" si="68"/>
        <v>0</v>
      </c>
      <c r="E328" s="35">
        <f t="shared" ca="1" si="73"/>
        <v>3</v>
      </c>
      <c r="F328" s="35">
        <f t="shared" ca="1" si="74"/>
        <v>3</v>
      </c>
      <c r="G328" s="35">
        <f t="shared" ca="1" si="75"/>
        <v>0</v>
      </c>
      <c r="H328" s="35">
        <f t="shared" ca="1" si="76"/>
        <v>0</v>
      </c>
      <c r="I328" s="35">
        <f t="shared" ca="1" si="66"/>
        <v>0</v>
      </c>
      <c r="J328" s="35">
        <f t="shared" ca="1" si="77"/>
        <v>0</v>
      </c>
      <c r="K328" s="35">
        <f t="shared" ca="1" si="78"/>
        <v>0</v>
      </c>
      <c r="L328" s="36" t="str">
        <f t="shared" ca="1" si="71"/>
        <v/>
      </c>
      <c r="M328" s="37" t="s">
        <v>49</v>
      </c>
      <c r="N328" s="38" t="s">
        <v>49</v>
      </c>
      <c r="O328" s="39" t="s">
        <v>623</v>
      </c>
      <c r="P328" s="40"/>
      <c r="Q328" s="41"/>
      <c r="R328" s="42" t="s">
        <v>624</v>
      </c>
      <c r="S328" s="43" t="s">
        <v>67</v>
      </c>
      <c r="T328" s="44">
        <v>1.44</v>
      </c>
      <c r="U328" s="45"/>
      <c r="V328" s="45"/>
      <c r="W328" s="46"/>
      <c r="X328" s="47"/>
      <c r="Y328" s="47"/>
    </row>
    <row r="329" spans="1:25" s="48" customFormat="1" x14ac:dyDescent="0.2">
      <c r="A329" s="34" t="str">
        <f t="shared" si="65"/>
        <v>S</v>
      </c>
      <c r="B329" s="35">
        <f t="shared" ca="1" si="67"/>
        <v>2</v>
      </c>
      <c r="C329" s="35" t="str">
        <f t="shared" ca="1" si="72"/>
        <v>S</v>
      </c>
      <c r="D329" s="35">
        <f t="shared" ca="1" si="68"/>
        <v>0</v>
      </c>
      <c r="E329" s="35">
        <f t="shared" ca="1" si="73"/>
        <v>3</v>
      </c>
      <c r="F329" s="35">
        <f t="shared" ca="1" si="74"/>
        <v>3</v>
      </c>
      <c r="G329" s="35">
        <f t="shared" ca="1" si="75"/>
        <v>0</v>
      </c>
      <c r="H329" s="35">
        <f t="shared" ca="1" si="76"/>
        <v>0</v>
      </c>
      <c r="I329" s="35">
        <f t="shared" ca="1" si="66"/>
        <v>0</v>
      </c>
      <c r="J329" s="35">
        <f t="shared" ca="1" si="77"/>
        <v>0</v>
      </c>
      <c r="K329" s="35">
        <f t="shared" ca="1" si="78"/>
        <v>0</v>
      </c>
      <c r="L329" s="36" t="str">
        <f t="shared" ca="1" si="71"/>
        <v/>
      </c>
      <c r="M329" s="37" t="s">
        <v>49</v>
      </c>
      <c r="N329" s="38" t="s">
        <v>49</v>
      </c>
      <c r="O329" s="39" t="s">
        <v>625</v>
      </c>
      <c r="P329" s="40"/>
      <c r="Q329" s="41"/>
      <c r="R329" s="42" t="s">
        <v>132</v>
      </c>
      <c r="S329" s="43" t="s">
        <v>92</v>
      </c>
      <c r="T329" s="44">
        <v>1.17</v>
      </c>
      <c r="U329" s="45"/>
      <c r="V329" s="45"/>
      <c r="W329" s="46"/>
      <c r="X329" s="47"/>
      <c r="Y329" s="47"/>
    </row>
    <row r="330" spans="1:25" s="48" customFormat="1" ht="22.5" x14ac:dyDescent="0.2">
      <c r="A330" s="34" t="str">
        <f t="shared" si="65"/>
        <v>S</v>
      </c>
      <c r="B330" s="35">
        <f t="shared" ca="1" si="67"/>
        <v>2</v>
      </c>
      <c r="C330" s="35" t="str">
        <f t="shared" ca="1" si="72"/>
        <v>S</v>
      </c>
      <c r="D330" s="35">
        <f t="shared" ca="1" si="68"/>
        <v>0</v>
      </c>
      <c r="E330" s="35">
        <f t="shared" ca="1" si="73"/>
        <v>3</v>
      </c>
      <c r="F330" s="35">
        <f t="shared" ca="1" si="74"/>
        <v>3</v>
      </c>
      <c r="G330" s="35">
        <f t="shared" ca="1" si="75"/>
        <v>0</v>
      </c>
      <c r="H330" s="35">
        <f t="shared" ca="1" si="76"/>
        <v>0</v>
      </c>
      <c r="I330" s="35">
        <f t="shared" ca="1" si="66"/>
        <v>0</v>
      </c>
      <c r="J330" s="35">
        <f t="shared" ca="1" si="77"/>
        <v>0</v>
      </c>
      <c r="K330" s="35">
        <f t="shared" ca="1" si="78"/>
        <v>0</v>
      </c>
      <c r="L330" s="36" t="str">
        <f t="shared" ca="1" si="71"/>
        <v/>
      </c>
      <c r="M330" s="37" t="s">
        <v>49</v>
      </c>
      <c r="N330" s="38" t="s">
        <v>49</v>
      </c>
      <c r="O330" s="39" t="s">
        <v>626</v>
      </c>
      <c r="P330" s="40"/>
      <c r="Q330" s="41"/>
      <c r="R330" s="42" t="s">
        <v>146</v>
      </c>
      <c r="S330" s="43" t="s">
        <v>92</v>
      </c>
      <c r="T330" s="44">
        <v>0.63</v>
      </c>
      <c r="U330" s="45"/>
      <c r="V330" s="45"/>
      <c r="W330" s="46"/>
      <c r="X330" s="47"/>
      <c r="Y330" s="47"/>
    </row>
    <row r="331" spans="1:25" s="48" customFormat="1" x14ac:dyDescent="0.2">
      <c r="A331" s="34" t="str">
        <f t="shared" si="65"/>
        <v>S</v>
      </c>
      <c r="B331" s="35">
        <f t="shared" ca="1" si="67"/>
        <v>2</v>
      </c>
      <c r="C331" s="35" t="str">
        <f t="shared" ca="1" si="72"/>
        <v>S</v>
      </c>
      <c r="D331" s="35">
        <f t="shared" ca="1" si="68"/>
        <v>0</v>
      </c>
      <c r="E331" s="35">
        <f t="shared" ca="1" si="73"/>
        <v>3</v>
      </c>
      <c r="F331" s="35">
        <f t="shared" ca="1" si="74"/>
        <v>3</v>
      </c>
      <c r="G331" s="35">
        <f t="shared" ca="1" si="75"/>
        <v>0</v>
      </c>
      <c r="H331" s="35">
        <f t="shared" ca="1" si="76"/>
        <v>0</v>
      </c>
      <c r="I331" s="35">
        <f t="shared" ca="1" si="66"/>
        <v>0</v>
      </c>
      <c r="J331" s="35">
        <f t="shared" ca="1" si="77"/>
        <v>0</v>
      </c>
      <c r="K331" s="35">
        <f t="shared" ca="1" si="78"/>
        <v>0</v>
      </c>
      <c r="L331" s="36" t="str">
        <f t="shared" ca="1" si="71"/>
        <v/>
      </c>
      <c r="M331" s="37" t="s">
        <v>49</v>
      </c>
      <c r="N331" s="38" t="s">
        <v>49</v>
      </c>
      <c r="O331" s="39" t="s">
        <v>627</v>
      </c>
      <c r="P331" s="40"/>
      <c r="Q331" s="41"/>
      <c r="R331" s="42" t="s">
        <v>148</v>
      </c>
      <c r="S331" s="43" t="s">
        <v>92</v>
      </c>
      <c r="T331" s="44">
        <v>0.63</v>
      </c>
      <c r="U331" s="45"/>
      <c r="V331" s="45"/>
      <c r="W331" s="46"/>
      <c r="X331" s="47"/>
      <c r="Y331" s="47"/>
    </row>
    <row r="332" spans="1:25" s="48" customFormat="1" ht="22.5" x14ac:dyDescent="0.2">
      <c r="A332" s="34" t="str">
        <f t="shared" si="65"/>
        <v>S</v>
      </c>
      <c r="B332" s="35">
        <f t="shared" ca="1" si="67"/>
        <v>2</v>
      </c>
      <c r="C332" s="35" t="str">
        <f t="shared" ca="1" si="72"/>
        <v>S</v>
      </c>
      <c r="D332" s="35">
        <f t="shared" ca="1" si="68"/>
        <v>0</v>
      </c>
      <c r="E332" s="35">
        <f t="shared" ca="1" si="73"/>
        <v>3</v>
      </c>
      <c r="F332" s="35">
        <f t="shared" ca="1" si="74"/>
        <v>3</v>
      </c>
      <c r="G332" s="35">
        <f t="shared" ca="1" si="75"/>
        <v>0</v>
      </c>
      <c r="H332" s="35">
        <f t="shared" ca="1" si="76"/>
        <v>0</v>
      </c>
      <c r="I332" s="35">
        <f t="shared" ca="1" si="66"/>
        <v>0</v>
      </c>
      <c r="J332" s="35">
        <f t="shared" ca="1" si="77"/>
        <v>0</v>
      </c>
      <c r="K332" s="35">
        <f t="shared" ca="1" si="78"/>
        <v>0</v>
      </c>
      <c r="L332" s="36" t="str">
        <f t="shared" ca="1" si="71"/>
        <v/>
      </c>
      <c r="M332" s="37" t="s">
        <v>49</v>
      </c>
      <c r="N332" s="38" t="s">
        <v>49</v>
      </c>
      <c r="O332" s="39" t="s">
        <v>628</v>
      </c>
      <c r="P332" s="40"/>
      <c r="Q332" s="41"/>
      <c r="R332" s="42" t="s">
        <v>429</v>
      </c>
      <c r="S332" s="43" t="s">
        <v>151</v>
      </c>
      <c r="T332" s="44">
        <v>8.5</v>
      </c>
      <c r="U332" s="45"/>
      <c r="V332" s="45"/>
      <c r="W332" s="46"/>
      <c r="X332" s="47"/>
      <c r="Y332" s="47"/>
    </row>
    <row r="333" spans="1:25" s="48" customFormat="1" ht="22.5" x14ac:dyDescent="0.2">
      <c r="A333" s="34" t="str">
        <f t="shared" si="65"/>
        <v>S</v>
      </c>
      <c r="B333" s="35">
        <f t="shared" ca="1" si="67"/>
        <v>2</v>
      </c>
      <c r="C333" s="35" t="str">
        <f t="shared" ca="1" si="72"/>
        <v>S</v>
      </c>
      <c r="D333" s="35">
        <f t="shared" ca="1" si="68"/>
        <v>0</v>
      </c>
      <c r="E333" s="35">
        <f t="shared" ca="1" si="73"/>
        <v>3</v>
      </c>
      <c r="F333" s="35">
        <f t="shared" ca="1" si="74"/>
        <v>3</v>
      </c>
      <c r="G333" s="35">
        <f t="shared" ca="1" si="75"/>
        <v>0</v>
      </c>
      <c r="H333" s="35">
        <f t="shared" ca="1" si="76"/>
        <v>0</v>
      </c>
      <c r="I333" s="35">
        <f t="shared" ca="1" si="66"/>
        <v>0</v>
      </c>
      <c r="J333" s="35">
        <f t="shared" ca="1" si="77"/>
        <v>0</v>
      </c>
      <c r="K333" s="35">
        <f t="shared" ca="1" si="78"/>
        <v>0</v>
      </c>
      <c r="L333" s="36" t="str">
        <f t="shared" ca="1" si="71"/>
        <v/>
      </c>
      <c r="M333" s="37" t="s">
        <v>49</v>
      </c>
      <c r="N333" s="38" t="s">
        <v>49</v>
      </c>
      <c r="O333" s="39" t="s">
        <v>629</v>
      </c>
      <c r="P333" s="40"/>
      <c r="Q333" s="41"/>
      <c r="R333" s="42" t="s">
        <v>630</v>
      </c>
      <c r="S333" s="43" t="s">
        <v>151</v>
      </c>
      <c r="T333" s="44">
        <v>42.3</v>
      </c>
      <c r="U333" s="45"/>
      <c r="V333" s="45"/>
      <c r="W333" s="46"/>
      <c r="X333" s="47"/>
      <c r="Y333" s="47"/>
    </row>
    <row r="334" spans="1:25" s="48" customFormat="1" ht="20.100000000000001" customHeight="1" x14ac:dyDescent="0.2">
      <c r="A334" s="34">
        <f t="shared" si="65"/>
        <v>2</v>
      </c>
      <c r="B334" s="35">
        <f t="shared" ca="1" si="67"/>
        <v>2</v>
      </c>
      <c r="C334" s="35">
        <f t="shared" ca="1" si="72"/>
        <v>2</v>
      </c>
      <c r="D334" s="35">
        <f t="shared" ca="1" si="68"/>
        <v>2</v>
      </c>
      <c r="E334" s="35">
        <f t="shared" ca="1" si="73"/>
        <v>3</v>
      </c>
      <c r="F334" s="35">
        <f t="shared" ca="1" si="74"/>
        <v>4</v>
      </c>
      <c r="G334" s="35">
        <f t="shared" ca="1" si="75"/>
        <v>0</v>
      </c>
      <c r="H334" s="35">
        <f t="shared" ca="1" si="76"/>
        <v>0</v>
      </c>
      <c r="I334" s="35">
        <f t="shared" ca="1" si="66"/>
        <v>0</v>
      </c>
      <c r="J334" s="35">
        <f t="shared" ca="1" si="77"/>
        <v>13</v>
      </c>
      <c r="K334" s="35">
        <f t="shared" ca="1" si="78"/>
        <v>2</v>
      </c>
      <c r="L334" s="36" t="str">
        <f t="shared" ca="1" si="71"/>
        <v/>
      </c>
      <c r="M334" s="37" t="s">
        <v>58</v>
      </c>
      <c r="N334" s="38" t="s">
        <v>58</v>
      </c>
      <c r="O334" s="71" t="s">
        <v>631</v>
      </c>
      <c r="P334" s="40"/>
      <c r="Q334" s="41"/>
      <c r="R334" s="72" t="s">
        <v>550</v>
      </c>
      <c r="S334" s="43" t="s">
        <v>57</v>
      </c>
      <c r="T334" s="44"/>
      <c r="U334" s="45"/>
      <c r="V334" s="45"/>
      <c r="W334" s="73"/>
      <c r="X334" s="47"/>
      <c r="Y334" s="47"/>
    </row>
    <row r="335" spans="1:25" s="48" customFormat="1" ht="22.5" x14ac:dyDescent="0.2">
      <c r="A335" s="34" t="str">
        <f t="shared" si="65"/>
        <v>S</v>
      </c>
      <c r="B335" s="35">
        <f t="shared" ca="1" si="67"/>
        <v>2</v>
      </c>
      <c r="C335" s="35" t="str">
        <f t="shared" ca="1" si="72"/>
        <v>S</v>
      </c>
      <c r="D335" s="35">
        <f t="shared" ca="1" si="68"/>
        <v>0</v>
      </c>
      <c r="E335" s="35">
        <f t="shared" ca="1" si="73"/>
        <v>3</v>
      </c>
      <c r="F335" s="35">
        <f t="shared" ca="1" si="74"/>
        <v>4</v>
      </c>
      <c r="G335" s="35">
        <f t="shared" ca="1" si="75"/>
        <v>0</v>
      </c>
      <c r="H335" s="35">
        <f t="shared" ca="1" si="76"/>
        <v>0</v>
      </c>
      <c r="I335" s="35">
        <f t="shared" ca="1" si="66"/>
        <v>0</v>
      </c>
      <c r="J335" s="35">
        <f t="shared" ca="1" si="77"/>
        <v>0</v>
      </c>
      <c r="K335" s="35">
        <f t="shared" ca="1" si="78"/>
        <v>0</v>
      </c>
      <c r="L335" s="36" t="str">
        <f t="shared" ca="1" si="71"/>
        <v/>
      </c>
      <c r="M335" s="37" t="s">
        <v>49</v>
      </c>
      <c r="N335" s="38" t="s">
        <v>49</v>
      </c>
      <c r="O335" s="39" t="s">
        <v>632</v>
      </c>
      <c r="P335" s="40"/>
      <c r="Q335" s="41"/>
      <c r="R335" s="42" t="s">
        <v>552</v>
      </c>
      <c r="S335" s="43" t="s">
        <v>152</v>
      </c>
      <c r="T335" s="44">
        <v>280.77999999999997</v>
      </c>
      <c r="U335" s="45"/>
      <c r="V335" s="45"/>
      <c r="W335" s="46"/>
      <c r="X335" s="47"/>
      <c r="Y335" s="47"/>
    </row>
    <row r="336" spans="1:25" s="48" customFormat="1" ht="20.100000000000001" customHeight="1" x14ac:dyDescent="0.2">
      <c r="A336" s="34">
        <f t="shared" si="65"/>
        <v>2</v>
      </c>
      <c r="B336" s="35">
        <f t="shared" ca="1" si="67"/>
        <v>2</v>
      </c>
      <c r="C336" s="35">
        <f t="shared" ca="1" si="72"/>
        <v>2</v>
      </c>
      <c r="D336" s="35">
        <f t="shared" ca="1" si="68"/>
        <v>3</v>
      </c>
      <c r="E336" s="35">
        <f t="shared" ca="1" si="73"/>
        <v>3</v>
      </c>
      <c r="F336" s="35">
        <f t="shared" ca="1" si="74"/>
        <v>5</v>
      </c>
      <c r="G336" s="35">
        <f t="shared" ca="1" si="75"/>
        <v>0</v>
      </c>
      <c r="H336" s="35">
        <f t="shared" ca="1" si="76"/>
        <v>0</v>
      </c>
      <c r="I336" s="35">
        <f t="shared" ca="1" si="66"/>
        <v>0</v>
      </c>
      <c r="J336" s="35">
        <f t="shared" ca="1" si="77"/>
        <v>11</v>
      </c>
      <c r="K336" s="35">
        <f t="shared" ca="1" si="78"/>
        <v>3</v>
      </c>
      <c r="L336" s="36" t="str">
        <f t="shared" ca="1" si="71"/>
        <v/>
      </c>
      <c r="M336" s="37" t="s">
        <v>58</v>
      </c>
      <c r="N336" s="38" t="s">
        <v>58</v>
      </c>
      <c r="O336" s="71" t="s">
        <v>633</v>
      </c>
      <c r="P336" s="40"/>
      <c r="Q336" s="41"/>
      <c r="R336" s="72" t="s">
        <v>299</v>
      </c>
      <c r="S336" s="43" t="s">
        <v>57</v>
      </c>
      <c r="T336" s="44"/>
      <c r="U336" s="45"/>
      <c r="V336" s="45"/>
      <c r="W336" s="73"/>
      <c r="X336" s="47"/>
      <c r="Y336" s="47"/>
    </row>
    <row r="337" spans="1:25" s="48" customFormat="1" ht="22.5" x14ac:dyDescent="0.2">
      <c r="A337" s="34" t="str">
        <f t="shared" si="65"/>
        <v>S</v>
      </c>
      <c r="B337" s="35">
        <f t="shared" ca="1" si="67"/>
        <v>2</v>
      </c>
      <c r="C337" s="35" t="str">
        <f t="shared" ca="1" si="72"/>
        <v>S</v>
      </c>
      <c r="D337" s="35">
        <f t="shared" ca="1" si="68"/>
        <v>0</v>
      </c>
      <c r="E337" s="35">
        <f t="shared" ca="1" si="73"/>
        <v>3</v>
      </c>
      <c r="F337" s="35">
        <f t="shared" ca="1" si="74"/>
        <v>5</v>
      </c>
      <c r="G337" s="35">
        <f t="shared" ca="1" si="75"/>
        <v>0</v>
      </c>
      <c r="H337" s="35">
        <f t="shared" ca="1" si="76"/>
        <v>0</v>
      </c>
      <c r="I337" s="35">
        <f t="shared" ca="1" si="66"/>
        <v>0</v>
      </c>
      <c r="J337" s="35">
        <f t="shared" ca="1" si="77"/>
        <v>0</v>
      </c>
      <c r="K337" s="35">
        <f t="shared" ca="1" si="78"/>
        <v>0</v>
      </c>
      <c r="L337" s="36" t="str">
        <f t="shared" ca="1" si="71"/>
        <v/>
      </c>
      <c r="M337" s="37" t="s">
        <v>49</v>
      </c>
      <c r="N337" s="38" t="s">
        <v>49</v>
      </c>
      <c r="O337" s="39" t="s">
        <v>634</v>
      </c>
      <c r="P337" s="40"/>
      <c r="Q337" s="41"/>
      <c r="R337" s="42" t="s">
        <v>635</v>
      </c>
      <c r="S337" s="43" t="s">
        <v>67</v>
      </c>
      <c r="T337" s="44">
        <v>13.95</v>
      </c>
      <c r="U337" s="45"/>
      <c r="V337" s="45"/>
      <c r="W337" s="46"/>
      <c r="X337" s="47"/>
      <c r="Y337" s="47"/>
    </row>
    <row r="338" spans="1:25" s="48" customFormat="1" ht="33.75" x14ac:dyDescent="0.2">
      <c r="A338" s="34" t="str">
        <f t="shared" si="65"/>
        <v>S</v>
      </c>
      <c r="B338" s="35">
        <f t="shared" ca="1" si="67"/>
        <v>2</v>
      </c>
      <c r="C338" s="35" t="str">
        <f t="shared" ca="1" si="72"/>
        <v>S</v>
      </c>
      <c r="D338" s="35">
        <f t="shared" ca="1" si="68"/>
        <v>0</v>
      </c>
      <c r="E338" s="35">
        <f t="shared" ca="1" si="73"/>
        <v>3</v>
      </c>
      <c r="F338" s="35">
        <f t="shared" ca="1" si="74"/>
        <v>5</v>
      </c>
      <c r="G338" s="35">
        <f t="shared" ca="1" si="75"/>
        <v>0</v>
      </c>
      <c r="H338" s="35">
        <f t="shared" ca="1" si="76"/>
        <v>0</v>
      </c>
      <c r="I338" s="35">
        <f t="shared" ca="1" si="66"/>
        <v>0</v>
      </c>
      <c r="J338" s="35">
        <f t="shared" ca="1" si="77"/>
        <v>0</v>
      </c>
      <c r="K338" s="35">
        <f t="shared" ca="1" si="78"/>
        <v>0</v>
      </c>
      <c r="L338" s="36" t="str">
        <f t="shared" ca="1" si="71"/>
        <v/>
      </c>
      <c r="M338" s="37" t="s">
        <v>49</v>
      </c>
      <c r="N338" s="38" t="s">
        <v>49</v>
      </c>
      <c r="O338" s="39" t="s">
        <v>636</v>
      </c>
      <c r="P338" s="40"/>
      <c r="Q338" s="41"/>
      <c r="R338" s="42" t="s">
        <v>311</v>
      </c>
      <c r="S338" s="43" t="s">
        <v>80</v>
      </c>
      <c r="T338" s="44">
        <v>3.9</v>
      </c>
      <c r="U338" s="45"/>
      <c r="V338" s="45"/>
      <c r="W338" s="46"/>
      <c r="X338" s="47"/>
      <c r="Y338" s="47"/>
    </row>
    <row r="339" spans="1:25" s="48" customFormat="1" ht="20.100000000000001" customHeight="1" x14ac:dyDescent="0.2">
      <c r="A339" s="34">
        <f t="shared" si="65"/>
        <v>2</v>
      </c>
      <c r="B339" s="35">
        <f t="shared" ca="1" si="67"/>
        <v>2</v>
      </c>
      <c r="C339" s="35">
        <f t="shared" ca="1" si="72"/>
        <v>2</v>
      </c>
      <c r="D339" s="35">
        <f t="shared" ca="1" si="68"/>
        <v>4</v>
      </c>
      <c r="E339" s="35">
        <f t="shared" ca="1" si="73"/>
        <v>3</v>
      </c>
      <c r="F339" s="35">
        <f t="shared" ca="1" si="74"/>
        <v>6</v>
      </c>
      <c r="G339" s="35">
        <f t="shared" ca="1" si="75"/>
        <v>0</v>
      </c>
      <c r="H339" s="35">
        <f t="shared" ca="1" si="76"/>
        <v>0</v>
      </c>
      <c r="I339" s="35">
        <f t="shared" ca="1" si="66"/>
        <v>0</v>
      </c>
      <c r="J339" s="35">
        <f t="shared" ca="1" si="77"/>
        <v>8</v>
      </c>
      <c r="K339" s="35">
        <f t="shared" ca="1" si="78"/>
        <v>4</v>
      </c>
      <c r="L339" s="36" t="str">
        <f t="shared" ca="1" si="71"/>
        <v/>
      </c>
      <c r="M339" s="37" t="s">
        <v>58</v>
      </c>
      <c r="N339" s="38" t="s">
        <v>58</v>
      </c>
      <c r="O339" s="71" t="s">
        <v>637</v>
      </c>
      <c r="P339" s="40"/>
      <c r="Q339" s="41"/>
      <c r="R339" s="72" t="s">
        <v>351</v>
      </c>
      <c r="S339" s="43" t="s">
        <v>57</v>
      </c>
      <c r="T339" s="44"/>
      <c r="U339" s="45"/>
      <c r="V339" s="45"/>
      <c r="W339" s="73"/>
      <c r="X339" s="47"/>
      <c r="Y339" s="47"/>
    </row>
    <row r="340" spans="1:25" s="48" customFormat="1" ht="22.5" x14ac:dyDescent="0.2">
      <c r="A340" s="34" t="str">
        <f t="shared" si="65"/>
        <v>S</v>
      </c>
      <c r="B340" s="35">
        <f t="shared" ca="1" si="67"/>
        <v>2</v>
      </c>
      <c r="C340" s="35" t="str">
        <f t="shared" ca="1" si="72"/>
        <v>S</v>
      </c>
      <c r="D340" s="35">
        <f t="shared" ca="1" si="68"/>
        <v>0</v>
      </c>
      <c r="E340" s="35">
        <f t="shared" ca="1" si="73"/>
        <v>3</v>
      </c>
      <c r="F340" s="35">
        <f t="shared" ca="1" si="74"/>
        <v>6</v>
      </c>
      <c r="G340" s="35">
        <f t="shared" ca="1" si="75"/>
        <v>0</v>
      </c>
      <c r="H340" s="35">
        <f t="shared" ca="1" si="76"/>
        <v>0</v>
      </c>
      <c r="I340" s="35">
        <f t="shared" ca="1" si="66"/>
        <v>0</v>
      </c>
      <c r="J340" s="35">
        <f t="shared" ca="1" si="77"/>
        <v>0</v>
      </c>
      <c r="K340" s="35">
        <f t="shared" ca="1" si="78"/>
        <v>0</v>
      </c>
      <c r="L340" s="36" t="str">
        <f t="shared" ca="1" si="71"/>
        <v/>
      </c>
      <c r="M340" s="37" t="s">
        <v>49</v>
      </c>
      <c r="N340" s="38" t="s">
        <v>49</v>
      </c>
      <c r="O340" s="39" t="s">
        <v>638</v>
      </c>
      <c r="P340" s="40"/>
      <c r="Q340" s="41"/>
      <c r="R340" s="42" t="s">
        <v>353</v>
      </c>
      <c r="S340" s="43" t="s">
        <v>66</v>
      </c>
      <c r="T340" s="44">
        <v>12.15</v>
      </c>
      <c r="U340" s="45"/>
      <c r="V340" s="45"/>
      <c r="W340" s="46"/>
      <c r="X340" s="47"/>
      <c r="Y340" s="47"/>
    </row>
    <row r="341" spans="1:25" s="48" customFormat="1" ht="22.5" x14ac:dyDescent="0.2">
      <c r="A341" s="34" t="str">
        <f t="shared" si="65"/>
        <v>S</v>
      </c>
      <c r="B341" s="35">
        <f t="shared" ca="1" si="67"/>
        <v>2</v>
      </c>
      <c r="C341" s="35" t="str">
        <f t="shared" ca="1" si="72"/>
        <v>S</v>
      </c>
      <c r="D341" s="35">
        <f t="shared" ca="1" si="68"/>
        <v>0</v>
      </c>
      <c r="E341" s="35">
        <f t="shared" ca="1" si="73"/>
        <v>3</v>
      </c>
      <c r="F341" s="35">
        <f t="shared" ca="1" si="74"/>
        <v>6</v>
      </c>
      <c r="G341" s="35">
        <f t="shared" ca="1" si="75"/>
        <v>0</v>
      </c>
      <c r="H341" s="35">
        <f t="shared" ca="1" si="76"/>
        <v>0</v>
      </c>
      <c r="I341" s="35">
        <f t="shared" ca="1" si="66"/>
        <v>0</v>
      </c>
      <c r="J341" s="35">
        <f t="shared" ref="J341:J346" ca="1" si="79">IF(OR($C341="S",$C341=0),0,MATCH(0,OFFSET($D341,1,$C341,ROW($C$347)-ROW($C341)),0))</f>
        <v>0</v>
      </c>
      <c r="K341" s="35">
        <f t="shared" ref="K341:K346" ca="1" si="80">IF(OR($C341="S",$C341=0),0,MATCH(OFFSET($D341,0,$C341)+1,OFFSET($D341,1,$C341,ROW($C$347)-ROW($C341)),0))</f>
        <v>0</v>
      </c>
      <c r="L341" s="36" t="str">
        <f t="shared" ca="1" si="71"/>
        <v/>
      </c>
      <c r="M341" s="37" t="s">
        <v>49</v>
      </c>
      <c r="N341" s="38" t="s">
        <v>49</v>
      </c>
      <c r="O341" s="39" t="s">
        <v>639</v>
      </c>
      <c r="P341" s="40"/>
      <c r="Q341" s="41"/>
      <c r="R341" s="42" t="s">
        <v>585</v>
      </c>
      <c r="S341" s="43" t="s">
        <v>66</v>
      </c>
      <c r="T341" s="44">
        <v>12.15</v>
      </c>
      <c r="U341" s="45"/>
      <c r="V341" s="45"/>
      <c r="W341" s="46"/>
      <c r="X341" s="47"/>
      <c r="Y341" s="47"/>
    </row>
    <row r="342" spans="1:25" s="48" customFormat="1" x14ac:dyDescent="0.2">
      <c r="A342" s="34" t="str">
        <f t="shared" si="65"/>
        <v>S</v>
      </c>
      <c r="B342" s="35">
        <f t="shared" ca="1" si="67"/>
        <v>2</v>
      </c>
      <c r="C342" s="35" t="str">
        <f t="shared" ca="1" si="72"/>
        <v>S</v>
      </c>
      <c r="D342" s="35">
        <f t="shared" ca="1" si="68"/>
        <v>0</v>
      </c>
      <c r="E342" s="35">
        <f t="shared" ca="1" si="73"/>
        <v>3</v>
      </c>
      <c r="F342" s="35">
        <f t="shared" ca="1" si="74"/>
        <v>6</v>
      </c>
      <c r="G342" s="35">
        <f t="shared" ca="1" si="75"/>
        <v>0</v>
      </c>
      <c r="H342" s="35">
        <f t="shared" ca="1" si="76"/>
        <v>0</v>
      </c>
      <c r="I342" s="35">
        <f t="shared" ca="1" si="66"/>
        <v>0</v>
      </c>
      <c r="J342" s="35">
        <f t="shared" ca="1" si="79"/>
        <v>0</v>
      </c>
      <c r="K342" s="35">
        <f t="shared" ca="1" si="80"/>
        <v>0</v>
      </c>
      <c r="L342" s="36" t="str">
        <f t="shared" ca="1" si="71"/>
        <v/>
      </c>
      <c r="M342" s="37" t="s">
        <v>49</v>
      </c>
      <c r="N342" s="38" t="s">
        <v>49</v>
      </c>
      <c r="O342" s="39" t="s">
        <v>640</v>
      </c>
      <c r="P342" s="40"/>
      <c r="Q342" s="41"/>
      <c r="R342" s="42" t="s">
        <v>587</v>
      </c>
      <c r="S342" s="43" t="s">
        <v>67</v>
      </c>
      <c r="T342" s="44">
        <v>12.15</v>
      </c>
      <c r="U342" s="45"/>
      <c r="V342" s="45"/>
      <c r="W342" s="46"/>
      <c r="X342" s="47"/>
      <c r="Y342" s="47"/>
    </row>
    <row r="343" spans="1:25" s="48" customFormat="1" ht="20.100000000000001" customHeight="1" x14ac:dyDescent="0.2">
      <c r="A343" s="34">
        <f t="shared" si="65"/>
        <v>2</v>
      </c>
      <c r="B343" s="35">
        <f t="shared" ca="1" si="67"/>
        <v>2</v>
      </c>
      <c r="C343" s="35">
        <f t="shared" ca="1" si="72"/>
        <v>2</v>
      </c>
      <c r="D343" s="35">
        <f t="shared" ca="1" si="68"/>
        <v>2</v>
      </c>
      <c r="E343" s="35">
        <f t="shared" ca="1" si="73"/>
        <v>3</v>
      </c>
      <c r="F343" s="35">
        <f t="shared" ca="1" si="74"/>
        <v>7</v>
      </c>
      <c r="G343" s="35">
        <f t="shared" ca="1" si="75"/>
        <v>0</v>
      </c>
      <c r="H343" s="35">
        <f t="shared" ca="1" si="76"/>
        <v>0</v>
      </c>
      <c r="I343" s="35">
        <f t="shared" ca="1" si="66"/>
        <v>0</v>
      </c>
      <c r="J343" s="35">
        <f t="shared" ca="1" si="79"/>
        <v>4</v>
      </c>
      <c r="K343" s="35">
        <f t="shared" ca="1" si="80"/>
        <v>2</v>
      </c>
      <c r="L343" s="36" t="str">
        <f t="shared" ca="1" si="71"/>
        <v/>
      </c>
      <c r="M343" s="37" t="s">
        <v>58</v>
      </c>
      <c r="N343" s="38" t="s">
        <v>58</v>
      </c>
      <c r="O343" s="71" t="s">
        <v>641</v>
      </c>
      <c r="P343" s="40"/>
      <c r="Q343" s="41"/>
      <c r="R343" s="72" t="s">
        <v>381</v>
      </c>
      <c r="S343" s="43" t="s">
        <v>57</v>
      </c>
      <c r="T343" s="44"/>
      <c r="U343" s="45"/>
      <c r="V343" s="45"/>
      <c r="W343" s="73"/>
      <c r="X343" s="47"/>
      <c r="Y343" s="47"/>
    </row>
    <row r="344" spans="1:25" s="48" customFormat="1" ht="33.75" x14ac:dyDescent="0.2">
      <c r="A344" s="34" t="str">
        <f t="shared" si="65"/>
        <v>S</v>
      </c>
      <c r="B344" s="35">
        <f t="shared" ca="1" si="67"/>
        <v>2</v>
      </c>
      <c r="C344" s="35" t="str">
        <f t="shared" ca="1" si="72"/>
        <v>S</v>
      </c>
      <c r="D344" s="35">
        <f t="shared" ca="1" si="68"/>
        <v>0</v>
      </c>
      <c r="E344" s="35">
        <f t="shared" ca="1" si="73"/>
        <v>3</v>
      </c>
      <c r="F344" s="35">
        <f t="shared" ca="1" si="74"/>
        <v>7</v>
      </c>
      <c r="G344" s="35">
        <f t="shared" ca="1" si="75"/>
        <v>0</v>
      </c>
      <c r="H344" s="35">
        <f t="shared" ca="1" si="76"/>
        <v>0</v>
      </c>
      <c r="I344" s="35">
        <f t="shared" ca="1" si="66"/>
        <v>0</v>
      </c>
      <c r="J344" s="35">
        <f t="shared" ca="1" si="79"/>
        <v>0</v>
      </c>
      <c r="K344" s="35">
        <f t="shared" ca="1" si="80"/>
        <v>0</v>
      </c>
      <c r="L344" s="36" t="str">
        <f t="shared" ca="1" si="71"/>
        <v/>
      </c>
      <c r="M344" s="37" t="s">
        <v>49</v>
      </c>
      <c r="N344" s="38" t="s">
        <v>49</v>
      </c>
      <c r="O344" s="39" t="s">
        <v>642</v>
      </c>
      <c r="P344" s="40"/>
      <c r="Q344" s="41"/>
      <c r="R344" s="42" t="s">
        <v>391</v>
      </c>
      <c r="S344" s="43" t="s">
        <v>66</v>
      </c>
      <c r="T344" s="44">
        <v>20</v>
      </c>
      <c r="U344" s="45"/>
      <c r="V344" s="45"/>
      <c r="W344" s="46"/>
      <c r="X344" s="47"/>
      <c r="Y344" s="47"/>
    </row>
    <row r="345" spans="1:25" s="48" customFormat="1" ht="20.100000000000001" customHeight="1" x14ac:dyDescent="0.2">
      <c r="A345" s="34">
        <f t="shared" si="65"/>
        <v>2</v>
      </c>
      <c r="B345" s="35">
        <f t="shared" ca="1" si="67"/>
        <v>2</v>
      </c>
      <c r="C345" s="35">
        <f t="shared" ca="1" si="72"/>
        <v>2</v>
      </c>
      <c r="D345" s="35">
        <f t="shared" ca="1" si="68"/>
        <v>2</v>
      </c>
      <c r="E345" s="35">
        <f t="shared" ca="1" si="73"/>
        <v>3</v>
      </c>
      <c r="F345" s="35">
        <f t="shared" ca="1" si="74"/>
        <v>8</v>
      </c>
      <c r="G345" s="35">
        <f t="shared" ca="1" si="75"/>
        <v>0</v>
      </c>
      <c r="H345" s="35">
        <f t="shared" ca="1" si="76"/>
        <v>0</v>
      </c>
      <c r="I345" s="35">
        <f t="shared" ca="1" si="66"/>
        <v>0</v>
      </c>
      <c r="J345" s="35">
        <f t="shared" ca="1" si="79"/>
        <v>2</v>
      </c>
      <c r="K345" s="35" t="e">
        <f t="shared" ca="1" si="80"/>
        <v>#N/A</v>
      </c>
      <c r="L345" s="36" t="str">
        <f t="shared" ca="1" si="71"/>
        <v/>
      </c>
      <c r="M345" s="37" t="s">
        <v>58</v>
      </c>
      <c r="N345" s="38" t="s">
        <v>58</v>
      </c>
      <c r="O345" s="71" t="s">
        <v>643</v>
      </c>
      <c r="P345" s="40"/>
      <c r="Q345" s="41"/>
      <c r="R345" s="72" t="s">
        <v>60</v>
      </c>
      <c r="S345" s="43" t="s">
        <v>57</v>
      </c>
      <c r="T345" s="44"/>
      <c r="U345" s="45"/>
      <c r="V345" s="45"/>
      <c r="W345" s="73"/>
      <c r="X345" s="47"/>
      <c r="Y345" s="47"/>
    </row>
    <row r="346" spans="1:25" s="48" customFormat="1" x14ac:dyDescent="0.2">
      <c r="A346" s="34" t="str">
        <f t="shared" si="65"/>
        <v>S</v>
      </c>
      <c r="B346" s="35">
        <f t="shared" ca="1" si="67"/>
        <v>2</v>
      </c>
      <c r="C346" s="35" t="str">
        <f t="shared" ca="1" si="72"/>
        <v>S</v>
      </c>
      <c r="D346" s="35">
        <f t="shared" ca="1" si="68"/>
        <v>0</v>
      </c>
      <c r="E346" s="35">
        <f t="shared" ca="1" si="73"/>
        <v>3</v>
      </c>
      <c r="F346" s="35">
        <f t="shared" ca="1" si="74"/>
        <v>8</v>
      </c>
      <c r="G346" s="35">
        <f t="shared" ca="1" si="75"/>
        <v>0</v>
      </c>
      <c r="H346" s="35">
        <f t="shared" ca="1" si="76"/>
        <v>0</v>
      </c>
      <c r="I346" s="35">
        <f t="shared" ca="1" si="66"/>
        <v>0</v>
      </c>
      <c r="J346" s="35">
        <f t="shared" ca="1" si="79"/>
        <v>0</v>
      </c>
      <c r="K346" s="35">
        <f t="shared" ca="1" si="80"/>
        <v>0</v>
      </c>
      <c r="L346" s="36" t="str">
        <f t="shared" ca="1" si="71"/>
        <v/>
      </c>
      <c r="M346" s="37" t="s">
        <v>49</v>
      </c>
      <c r="N346" s="38" t="s">
        <v>49</v>
      </c>
      <c r="O346" s="39" t="s">
        <v>644</v>
      </c>
      <c r="P346" s="40"/>
      <c r="Q346" s="41"/>
      <c r="R346" s="42" t="s">
        <v>401</v>
      </c>
      <c r="S346" s="43" t="s">
        <v>67</v>
      </c>
      <c r="T346" s="44">
        <v>9.66</v>
      </c>
      <c r="U346" s="45"/>
      <c r="V346" s="45"/>
      <c r="W346" s="46"/>
      <c r="X346" s="47"/>
      <c r="Y346" s="47"/>
    </row>
    <row r="347" spans="1:25" s="10" customFormat="1" ht="3.95" customHeight="1" x14ac:dyDescent="0.2">
      <c r="A347" s="79">
        <v>-1</v>
      </c>
      <c r="B347" s="80"/>
      <c r="C347" s="80">
        <v>-1</v>
      </c>
      <c r="D347" s="80"/>
      <c r="E347" s="80">
        <v>0</v>
      </c>
      <c r="F347" s="80">
        <v>0</v>
      </c>
      <c r="G347" s="80">
        <v>0</v>
      </c>
      <c r="H347" s="80">
        <v>0</v>
      </c>
      <c r="I347" s="80">
        <v>0</v>
      </c>
      <c r="J347" s="80"/>
      <c r="K347" s="80"/>
      <c r="L347" s="81" t="s">
        <v>52</v>
      </c>
      <c r="M347" s="82"/>
      <c r="N347" s="83"/>
      <c r="O347" s="84"/>
      <c r="P347" s="85"/>
      <c r="Q347" s="85"/>
      <c r="R347" s="85"/>
      <c r="S347" s="85"/>
      <c r="T347" s="85"/>
      <c r="U347" s="85"/>
      <c r="V347" s="85"/>
      <c r="W347" s="86"/>
    </row>
    <row r="348" spans="1:25" s="10" customFormat="1" ht="25.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1" t="s">
        <v>52</v>
      </c>
      <c r="M348" s="11"/>
      <c r="N348" s="11"/>
      <c r="O348" s="87"/>
      <c r="P348" s="12"/>
      <c r="Q348" s="12"/>
      <c r="R348" s="128" t="s">
        <v>645</v>
      </c>
      <c r="S348" s="4"/>
      <c r="T348" s="12"/>
      <c r="U348" s="129" t="s">
        <v>651</v>
      </c>
      <c r="V348" s="130"/>
      <c r="W348" s="88"/>
    </row>
    <row r="349" spans="1:25" s="10" customFormat="1" ht="25.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1" t="s">
        <v>52</v>
      </c>
      <c r="M349" s="11"/>
      <c r="N349" s="11"/>
      <c r="O349" s="87"/>
      <c r="P349" s="12"/>
      <c r="Q349" s="12"/>
      <c r="R349" s="128"/>
      <c r="S349" s="4"/>
      <c r="T349" s="12"/>
      <c r="U349" s="129" t="s">
        <v>652</v>
      </c>
      <c r="V349" s="130"/>
      <c r="W349" s="89"/>
    </row>
    <row r="350" spans="1:25" s="10" customFormat="1" ht="25.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1" t="s">
        <v>52</v>
      </c>
      <c r="M350" s="11"/>
      <c r="N350" s="11"/>
      <c r="O350" s="87"/>
      <c r="P350" s="12"/>
      <c r="Q350" s="12"/>
      <c r="R350" s="128"/>
      <c r="S350" s="4"/>
      <c r="T350" s="90"/>
      <c r="U350" s="131" t="s">
        <v>653</v>
      </c>
      <c r="V350" s="132"/>
      <c r="W350" s="91"/>
    </row>
    <row r="351" spans="1:25" s="10" customForma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1" t="s">
        <v>52</v>
      </c>
      <c r="M351" s="11"/>
      <c r="N351" s="11"/>
      <c r="O351" s="87"/>
      <c r="P351" s="12"/>
      <c r="Q351" s="12"/>
      <c r="R351" s="128"/>
      <c r="S351" s="4"/>
      <c r="T351" s="12"/>
      <c r="U351" s="92"/>
      <c r="V351" s="93"/>
      <c r="W351" s="94"/>
    </row>
    <row r="352" spans="1:25" s="10" customFormat="1" ht="20.100000000000001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1" t="s">
        <v>52</v>
      </c>
      <c r="M352" s="11"/>
      <c r="N352" s="11"/>
      <c r="O352" s="87"/>
      <c r="P352" s="12"/>
      <c r="Q352" s="12"/>
      <c r="R352" s="128"/>
      <c r="S352" s="4"/>
      <c r="T352" s="12"/>
      <c r="U352" s="116" t="s">
        <v>654</v>
      </c>
      <c r="V352" s="117"/>
      <c r="W352" s="95"/>
    </row>
    <row r="353" spans="1:23" s="10" customFormat="1" ht="20.100000000000001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1" t="s">
        <v>52</v>
      </c>
      <c r="M353" s="11"/>
      <c r="N353" s="11"/>
      <c r="O353" s="87"/>
      <c r="P353" s="12"/>
      <c r="Q353" s="12"/>
      <c r="R353" s="128"/>
      <c r="S353" s="4"/>
      <c r="T353" s="12"/>
      <c r="U353" s="116" t="s">
        <v>655</v>
      </c>
      <c r="V353" s="117"/>
      <c r="W353" s="89"/>
    </row>
    <row r="354" spans="1:23" s="10" customFormat="1" ht="20.100000000000001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1" t="s">
        <v>52</v>
      </c>
      <c r="M354" s="11"/>
      <c r="N354" s="11"/>
      <c r="O354" s="96"/>
      <c r="P354" s="12"/>
      <c r="Q354" s="12"/>
      <c r="R354" s="12"/>
      <c r="S354" s="4"/>
      <c r="T354" s="97"/>
      <c r="U354" s="116" t="s">
        <v>656</v>
      </c>
      <c r="V354" s="117"/>
      <c r="W354" s="89"/>
    </row>
    <row r="355" spans="1:23" s="10" customForma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1" t="s">
        <v>52</v>
      </c>
      <c r="M355" s="74"/>
      <c r="N355" s="74"/>
      <c r="O355" s="98"/>
      <c r="S355" s="8"/>
      <c r="T355" s="99"/>
      <c r="U355" s="100"/>
      <c r="V355" s="100"/>
      <c r="W355" s="101"/>
    </row>
    <row r="356" spans="1:23" s="10" customFormat="1" ht="35.1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1" t="s">
        <v>52</v>
      </c>
      <c r="M356" s="74"/>
      <c r="N356" s="74"/>
      <c r="O356" s="98"/>
      <c r="Q356" s="118" t="s">
        <v>646</v>
      </c>
      <c r="R356" s="118"/>
      <c r="S356" s="118"/>
      <c r="T356" s="118"/>
      <c r="U356" s="118"/>
      <c r="V356" s="118"/>
      <c r="W356" s="118"/>
    </row>
    <row r="357" spans="1:23" s="10" customForma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1" t="s">
        <v>52</v>
      </c>
      <c r="M357" s="74"/>
      <c r="N357" s="74"/>
      <c r="O357" s="98"/>
      <c r="Q357" s="119" t="s">
        <v>647</v>
      </c>
      <c r="R357" s="119"/>
      <c r="S357" s="119"/>
      <c r="T357" s="119"/>
      <c r="U357" s="119"/>
      <c r="V357" s="119"/>
      <c r="W357" s="119"/>
    </row>
    <row r="358" spans="1:23" s="105" customFormat="1" x14ac:dyDescent="0.2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" t="s">
        <v>52</v>
      </c>
      <c r="M358" s="103"/>
      <c r="N358" s="103"/>
      <c r="O358" s="104"/>
      <c r="P358" s="7"/>
      <c r="Q358" s="119" t="s">
        <v>648</v>
      </c>
      <c r="R358" s="119"/>
      <c r="S358" s="119"/>
      <c r="T358" s="119"/>
      <c r="U358" s="119"/>
      <c r="V358" s="119"/>
      <c r="W358" s="119"/>
    </row>
    <row r="359" spans="1:23" s="105" customFormat="1" ht="26.25" customHeight="1" x14ac:dyDescent="0.2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" t="s">
        <v>52</v>
      </c>
      <c r="M359" s="103"/>
      <c r="N359" s="103"/>
      <c r="O359" s="104"/>
      <c r="P359" s="7"/>
      <c r="Q359" s="120" t="s">
        <v>649</v>
      </c>
      <c r="R359" s="118"/>
      <c r="S359" s="118"/>
      <c r="T359" s="118"/>
      <c r="U359" s="118"/>
      <c r="V359" s="118"/>
      <c r="W359" s="118"/>
    </row>
    <row r="360" spans="1:23" s="105" customFormat="1" x14ac:dyDescent="0.2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" t="s">
        <v>52</v>
      </c>
      <c r="M360" s="103"/>
      <c r="N360" s="103"/>
      <c r="O360" s="104"/>
      <c r="P360" s="7"/>
      <c r="Q360" s="119" t="s">
        <v>650</v>
      </c>
      <c r="R360" s="119"/>
      <c r="S360" s="119"/>
      <c r="T360" s="119"/>
      <c r="U360" s="119"/>
      <c r="V360" s="119"/>
      <c r="W360" s="119"/>
    </row>
    <row r="361" spans="1:23" s="105" customFormat="1" x14ac:dyDescent="0.2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" t="s">
        <v>52</v>
      </c>
      <c r="M361" s="103"/>
      <c r="N361" s="103"/>
      <c r="O361" s="104"/>
      <c r="P361" s="7"/>
      <c r="Q361" s="10"/>
      <c r="R361" s="7"/>
      <c r="S361" s="115"/>
      <c r="T361" s="115"/>
      <c r="U361" s="115"/>
      <c r="V361" s="115"/>
      <c r="W361" s="115"/>
    </row>
    <row r="362" spans="1:23" s="105" customFormat="1" x14ac:dyDescent="0.2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" t="s">
        <v>52</v>
      </c>
      <c r="M362" s="103"/>
      <c r="N362" s="103"/>
      <c r="O362" s="104"/>
      <c r="P362" s="7"/>
      <c r="Q362" s="10"/>
      <c r="R362" s="7"/>
      <c r="S362" s="106"/>
      <c r="T362" s="106"/>
      <c r="U362" s="106"/>
      <c r="V362" s="106"/>
      <c r="W362" s="106"/>
    </row>
    <row r="363" spans="1:23" x14ac:dyDescent="0.2">
      <c r="Q363" s="10"/>
      <c r="S363" s="106"/>
      <c r="T363" s="106"/>
      <c r="U363" s="106"/>
      <c r="V363" s="106"/>
      <c r="W363" s="109"/>
    </row>
  </sheetData>
  <sheetProtection formatCells="0" formatColumns="0" formatRows="0" autoFilter="0"/>
  <autoFilter ref="L19:L361"/>
  <dataConsolidate topLabels="1">
    <dataRefs count="1">
      <dataRef ref="R20:W42" sheet="Orçamento" r:id="rId1"/>
    </dataRefs>
  </dataConsolidate>
  <mergeCells count="39">
    <mergeCell ref="O1:W1"/>
    <mergeCell ref="O2:W2"/>
    <mergeCell ref="O3:W3"/>
    <mergeCell ref="O4:U4"/>
    <mergeCell ref="V4:W4"/>
    <mergeCell ref="O5:U5"/>
    <mergeCell ref="V5:W5"/>
    <mergeCell ref="O9:W9"/>
    <mergeCell ref="M10:M11"/>
    <mergeCell ref="O10:Q10"/>
    <mergeCell ref="O11:Q11"/>
    <mergeCell ref="R11:U11"/>
    <mergeCell ref="O12:W12"/>
    <mergeCell ref="O6:W6"/>
    <mergeCell ref="O7:R7"/>
    <mergeCell ref="S7:U7"/>
    <mergeCell ref="V7:W7"/>
    <mergeCell ref="O8:R8"/>
    <mergeCell ref="S8:U8"/>
    <mergeCell ref="V8:W8"/>
    <mergeCell ref="O13:Q13"/>
    <mergeCell ref="S13:U13"/>
    <mergeCell ref="O14:Q14"/>
    <mergeCell ref="S14:U14"/>
    <mergeCell ref="O15:W15"/>
    <mergeCell ref="O16:W16"/>
    <mergeCell ref="S361:W361"/>
    <mergeCell ref="U354:V354"/>
    <mergeCell ref="Q356:W356"/>
    <mergeCell ref="Q357:W357"/>
    <mergeCell ref="Q358:W358"/>
    <mergeCell ref="Q359:W359"/>
    <mergeCell ref="Q360:W360"/>
    <mergeCell ref="R348:R353"/>
    <mergeCell ref="U348:V348"/>
    <mergeCell ref="U349:V349"/>
    <mergeCell ref="U350:V350"/>
    <mergeCell ref="U352:V352"/>
    <mergeCell ref="U353:V353"/>
  </mergeCells>
  <conditionalFormatting sqref="W11">
    <cfRule type="containsBlanks" dxfId="590" priority="918">
      <formula>LEN(TRIM(W11))=0</formula>
    </cfRule>
  </conditionalFormatting>
  <conditionalFormatting sqref="W14">
    <cfRule type="containsBlanks" dxfId="589" priority="917">
      <formula>LEN(TRIM(W14))=0</formula>
    </cfRule>
  </conditionalFormatting>
  <conditionalFormatting sqref="O18:W21 U23:V23 W22:W23 U24:W25 O22:O25 O26:W26 O35:W52 P80:W83 P63:W75 O84:W105 P111:T129 P131:T141 O111:O141 U111:W141 O145:W145 P146:T154 P156:T174 U146:W174 O146:O174 O334:W337 O201:W203 O207:W208 O230:W231 O264:W275 O56:O61 R56:W61 O178:W178 O182:W189 O63:O83 O277:W279">
    <cfRule type="expression" dxfId="588" priority="904">
      <formula>OR($C18=0,$C18=4)</formula>
    </cfRule>
    <cfRule type="expression" dxfId="587" priority="905">
      <formula>$C18=3</formula>
    </cfRule>
    <cfRule type="expression" dxfId="586" priority="906">
      <formula>$C18=2</formula>
    </cfRule>
    <cfRule type="expression" dxfId="585" priority="907">
      <formula>$C18=1</formula>
    </cfRule>
  </conditionalFormatting>
  <conditionalFormatting sqref="S18:V21 P18:Q21 U23:V25 P26:Q26 S26:V26 P35:Q52 S80:V105 P80:Q105 P111:Q129 S111:T129 P131:Q141 S131:T141 U111:V141 S142:V145 S146:T154 P145:Q154 P156:Q174 S156:T174 U146:V174 P334:Q337 S333:V337 S199:V203 P198:Q203 S207:V214 P207:Q212 P214:Q214 S225:V231 P230:Q231 S264:V275 P264:Q275 S198 U198:V198 P63:Q75 S33:V53 S55:V75 P178:Q178 P182:Q189 S178:V189 P277:Q279 S277:V279">
    <cfRule type="expression" dxfId="584" priority="900">
      <formula>OR($C18=0,$C18=4)</formula>
    </cfRule>
    <cfRule type="expression" dxfId="583" priority="901">
      <formula>$C18=3</formula>
    </cfRule>
    <cfRule type="expression" dxfId="582" priority="902">
      <formula>$C18=2</formula>
    </cfRule>
    <cfRule type="expression" dxfId="581" priority="903">
      <formula>$C18=1</formula>
    </cfRule>
  </conditionalFormatting>
  <conditionalFormatting sqref="M18:M21 M26 M80:M105 M111:M129 M131:M154 M156:M174 M333:M337 M198:M203 M207:M214 M225:M231 M264:M275 M33:M53 M55:M75 M178:M189 M277:M279">
    <cfRule type="cellIs" dxfId="580" priority="897" operator="notEqual">
      <formula>$N18</formula>
    </cfRule>
  </conditionalFormatting>
  <conditionalFormatting sqref="P155:T155">
    <cfRule type="expression" dxfId="579" priority="893">
      <formula>OR($C155=0,$C155=4)</formula>
    </cfRule>
    <cfRule type="expression" dxfId="578" priority="894">
      <formula>$C155=3</formula>
    </cfRule>
    <cfRule type="expression" dxfId="577" priority="895">
      <formula>$C155=2</formula>
    </cfRule>
    <cfRule type="expression" dxfId="576" priority="896">
      <formula>$C155=1</formula>
    </cfRule>
  </conditionalFormatting>
  <conditionalFormatting sqref="S155:T155 P155:Q155">
    <cfRule type="expression" dxfId="575" priority="889">
      <formula>OR($C155=0,$C155=4)</formula>
    </cfRule>
    <cfRule type="expression" dxfId="574" priority="890">
      <formula>$C155=3</formula>
    </cfRule>
    <cfRule type="expression" dxfId="573" priority="891">
      <formula>$C155=2</formula>
    </cfRule>
    <cfRule type="expression" dxfId="572" priority="892">
      <formula>$C155=1</formula>
    </cfRule>
  </conditionalFormatting>
  <conditionalFormatting sqref="M155">
    <cfRule type="cellIs" dxfId="571" priority="886" operator="notEqual">
      <formula>$N155</formula>
    </cfRule>
  </conditionalFormatting>
  <conditionalFormatting sqref="P22:V22 P23:T25">
    <cfRule type="expression" dxfId="570" priority="882">
      <formula>OR($C22=0,$C22=4)</formula>
    </cfRule>
    <cfRule type="expression" dxfId="569" priority="883">
      <formula>$C22=3</formula>
    </cfRule>
    <cfRule type="expression" dxfId="568" priority="884">
      <formula>$C22=2</formula>
    </cfRule>
    <cfRule type="expression" dxfId="567" priority="885">
      <formula>$C22=1</formula>
    </cfRule>
  </conditionalFormatting>
  <conditionalFormatting sqref="S22:V22 P22:Q25 S23:T25">
    <cfRule type="expression" dxfId="566" priority="878">
      <formula>OR($C22=0,$C22=4)</formula>
    </cfRule>
    <cfRule type="expression" dxfId="565" priority="879">
      <formula>$C22=3</formula>
    </cfRule>
    <cfRule type="expression" dxfId="564" priority="880">
      <formula>$C22=2</formula>
    </cfRule>
    <cfRule type="expression" dxfId="563" priority="881">
      <formula>$C22=1</formula>
    </cfRule>
  </conditionalFormatting>
  <conditionalFormatting sqref="M22:M25">
    <cfRule type="cellIs" dxfId="562" priority="875" operator="notEqual">
      <formula>$N22</formula>
    </cfRule>
  </conditionalFormatting>
  <conditionalFormatting sqref="P130:T130">
    <cfRule type="expression" dxfId="561" priority="871">
      <formula>OR($C130=0,$C130=4)</formula>
    </cfRule>
    <cfRule type="expression" dxfId="560" priority="872">
      <formula>$C130=3</formula>
    </cfRule>
    <cfRule type="expression" dxfId="559" priority="873">
      <formula>$C130=2</formula>
    </cfRule>
    <cfRule type="expression" dxfId="558" priority="874">
      <formula>$C130=1</formula>
    </cfRule>
  </conditionalFormatting>
  <conditionalFormatting sqref="S130:T130 P130:Q130">
    <cfRule type="expression" dxfId="557" priority="867">
      <formula>OR($C130=0,$C130=4)</formula>
    </cfRule>
    <cfRule type="expression" dxfId="556" priority="868">
      <formula>$C130=3</formula>
    </cfRule>
    <cfRule type="expression" dxfId="555" priority="869">
      <formula>$C130=2</formula>
    </cfRule>
    <cfRule type="expression" dxfId="554" priority="870">
      <formula>$C130=1</formula>
    </cfRule>
  </conditionalFormatting>
  <conditionalFormatting sqref="M130">
    <cfRule type="cellIs" dxfId="553" priority="864" operator="notEqual">
      <formula>$N130</formula>
    </cfRule>
  </conditionalFormatting>
  <conditionalFormatting sqref="P76:W76">
    <cfRule type="expression" dxfId="552" priority="860">
      <formula>OR($C76=0,$C76=4)</formula>
    </cfRule>
    <cfRule type="expression" dxfId="551" priority="861">
      <formula>$C76=3</formula>
    </cfRule>
    <cfRule type="expression" dxfId="550" priority="862">
      <formula>$C76=2</formula>
    </cfRule>
    <cfRule type="expression" dxfId="549" priority="863">
      <formula>$C76=1</formula>
    </cfRule>
  </conditionalFormatting>
  <conditionalFormatting sqref="S76:V76 P76:Q76">
    <cfRule type="expression" dxfId="548" priority="856">
      <formula>OR($C76=0,$C76=4)</formula>
    </cfRule>
    <cfRule type="expression" dxfId="547" priority="857">
      <formula>$C76=3</formula>
    </cfRule>
    <cfRule type="expression" dxfId="546" priority="858">
      <formula>$C76=2</formula>
    </cfRule>
    <cfRule type="expression" dxfId="545" priority="859">
      <formula>$C76=1</formula>
    </cfRule>
  </conditionalFormatting>
  <conditionalFormatting sqref="M76">
    <cfRule type="cellIs" dxfId="544" priority="853" operator="notEqual">
      <formula>$N76</formula>
    </cfRule>
  </conditionalFormatting>
  <conditionalFormatting sqref="P77:W77">
    <cfRule type="expression" dxfId="543" priority="849">
      <formula>OR($C77=0,$C77=4)</formula>
    </cfRule>
    <cfRule type="expression" dxfId="542" priority="850">
      <formula>$C77=3</formula>
    </cfRule>
    <cfRule type="expression" dxfId="541" priority="851">
      <formula>$C77=2</formula>
    </cfRule>
    <cfRule type="expression" dxfId="540" priority="852">
      <formula>$C77=1</formula>
    </cfRule>
  </conditionalFormatting>
  <conditionalFormatting sqref="S77:V77 P77:Q77">
    <cfRule type="expression" dxfId="539" priority="845">
      <formula>OR($C77=0,$C77=4)</formula>
    </cfRule>
    <cfRule type="expression" dxfId="538" priority="846">
      <formula>$C77=3</formula>
    </cfRule>
    <cfRule type="expression" dxfId="537" priority="847">
      <formula>$C77=2</formula>
    </cfRule>
    <cfRule type="expression" dxfId="536" priority="848">
      <formula>$C77=1</formula>
    </cfRule>
  </conditionalFormatting>
  <conditionalFormatting sqref="M77">
    <cfRule type="cellIs" dxfId="535" priority="842" operator="notEqual">
      <formula>$N77</formula>
    </cfRule>
  </conditionalFormatting>
  <conditionalFormatting sqref="P78:W78">
    <cfRule type="expression" dxfId="534" priority="838">
      <formula>OR($C78=0,$C78=4)</formula>
    </cfRule>
    <cfRule type="expression" dxfId="533" priority="839">
      <formula>$C78=3</formula>
    </cfRule>
    <cfRule type="expression" dxfId="532" priority="840">
      <formula>$C78=2</formula>
    </cfRule>
    <cfRule type="expression" dxfId="531" priority="841">
      <formula>$C78=1</formula>
    </cfRule>
  </conditionalFormatting>
  <conditionalFormatting sqref="S78:V78 P78:Q78">
    <cfRule type="expression" dxfId="530" priority="834">
      <formula>OR($C78=0,$C78=4)</formula>
    </cfRule>
    <cfRule type="expression" dxfId="529" priority="835">
      <formula>$C78=3</formula>
    </cfRule>
    <cfRule type="expression" dxfId="528" priority="836">
      <formula>$C78=2</formula>
    </cfRule>
    <cfRule type="expression" dxfId="527" priority="837">
      <formula>$C78=1</formula>
    </cfRule>
  </conditionalFormatting>
  <conditionalFormatting sqref="M78">
    <cfRule type="cellIs" dxfId="526" priority="831" operator="notEqual">
      <formula>$N78</formula>
    </cfRule>
  </conditionalFormatting>
  <conditionalFormatting sqref="P79:W79">
    <cfRule type="expression" dxfId="525" priority="827">
      <formula>OR($C79=0,$C79=4)</formula>
    </cfRule>
    <cfRule type="expression" dxfId="524" priority="828">
      <formula>$C79=3</formula>
    </cfRule>
    <cfRule type="expression" dxfId="523" priority="829">
      <formula>$C79=2</formula>
    </cfRule>
    <cfRule type="expression" dxfId="522" priority="830">
      <formula>$C79=1</formula>
    </cfRule>
  </conditionalFormatting>
  <conditionalFormatting sqref="S79:V79 P79:Q79">
    <cfRule type="expression" dxfId="521" priority="823">
      <formula>OR($C79=0,$C79=4)</formula>
    </cfRule>
    <cfRule type="expression" dxfId="520" priority="824">
      <formula>$C79=3</formula>
    </cfRule>
    <cfRule type="expression" dxfId="519" priority="825">
      <formula>$C79=2</formula>
    </cfRule>
    <cfRule type="expression" dxfId="518" priority="826">
      <formula>$C79=1</formula>
    </cfRule>
  </conditionalFormatting>
  <conditionalFormatting sqref="M79">
    <cfRule type="cellIs" dxfId="517" priority="820" operator="notEqual">
      <formula>$N79</formula>
    </cfRule>
  </conditionalFormatting>
  <conditionalFormatting sqref="O27:W27 O30:W32 O29 R29:W29">
    <cfRule type="expression" dxfId="516" priority="816">
      <formula>OR($C27=0,$C27=4)</formula>
    </cfRule>
    <cfRule type="expression" dxfId="515" priority="817">
      <formula>$C27=3</formula>
    </cfRule>
    <cfRule type="expression" dxfId="514" priority="818">
      <formula>$C27=2</formula>
    </cfRule>
    <cfRule type="expression" dxfId="513" priority="819">
      <formula>$C27=1</formula>
    </cfRule>
  </conditionalFormatting>
  <conditionalFormatting sqref="S27:V27 P27:Q27 P30:Q32 S29:V32">
    <cfRule type="expression" dxfId="512" priority="812">
      <formula>OR($C27=0,$C27=4)</formula>
    </cfRule>
    <cfRule type="expression" dxfId="511" priority="813">
      <formula>$C27=3</formula>
    </cfRule>
    <cfRule type="expression" dxfId="510" priority="814">
      <formula>$C27=2</formula>
    </cfRule>
    <cfRule type="expression" dxfId="509" priority="815">
      <formula>$C27=1</formula>
    </cfRule>
  </conditionalFormatting>
  <conditionalFormatting sqref="M27 M29:M32">
    <cfRule type="cellIs" dxfId="508" priority="809" operator="notEqual">
      <formula>$N27</formula>
    </cfRule>
  </conditionalFormatting>
  <conditionalFormatting sqref="P29:Q29">
    <cfRule type="expression" dxfId="507" priority="805">
      <formula>OR($C29=0,$C29=4)</formula>
    </cfRule>
    <cfRule type="expression" dxfId="506" priority="806">
      <formula>$C29=3</formula>
    </cfRule>
    <cfRule type="expression" dxfId="505" priority="807">
      <formula>$C29=2</formula>
    </cfRule>
    <cfRule type="expression" dxfId="504" priority="808">
      <formula>$C29=1</formula>
    </cfRule>
  </conditionalFormatting>
  <conditionalFormatting sqref="P29:Q29">
    <cfRule type="expression" dxfId="503" priority="801">
      <formula>OR($C29=0,$C29=4)</formula>
    </cfRule>
    <cfRule type="expression" dxfId="502" priority="802">
      <formula>$C29=3</formula>
    </cfRule>
    <cfRule type="expression" dxfId="501" priority="803">
      <formula>$C29=2</formula>
    </cfRule>
    <cfRule type="expression" dxfId="500" priority="804">
      <formula>$C29=1</formula>
    </cfRule>
  </conditionalFormatting>
  <conditionalFormatting sqref="O33:O34 R33:W34">
    <cfRule type="expression" dxfId="499" priority="797">
      <formula>OR($C33=0,$C33=4)</formula>
    </cfRule>
    <cfRule type="expression" dxfId="498" priority="798">
      <formula>$C33=3</formula>
    </cfRule>
    <cfRule type="expression" dxfId="497" priority="799">
      <formula>$C33=2</formula>
    </cfRule>
    <cfRule type="expression" dxfId="496" priority="800">
      <formula>$C33=1</formula>
    </cfRule>
  </conditionalFormatting>
  <conditionalFormatting sqref="P33:Q33">
    <cfRule type="expression" dxfId="495" priority="791">
      <formula>OR($C33=0,$C33=4)</formula>
    </cfRule>
    <cfRule type="expression" dxfId="494" priority="792">
      <formula>$C33=3</formula>
    </cfRule>
    <cfRule type="expression" dxfId="493" priority="793">
      <formula>$C33=2</formula>
    </cfRule>
    <cfRule type="expression" dxfId="492" priority="794">
      <formula>$C33=1</formula>
    </cfRule>
  </conditionalFormatting>
  <conditionalFormatting sqref="P33:Q33">
    <cfRule type="expression" dxfId="491" priority="787">
      <formula>OR($C33=0,$C33=4)</formula>
    </cfRule>
    <cfRule type="expression" dxfId="490" priority="788">
      <formula>$C33=3</formula>
    </cfRule>
    <cfRule type="expression" dxfId="489" priority="789">
      <formula>$C33=2</formula>
    </cfRule>
    <cfRule type="expression" dxfId="488" priority="790">
      <formula>$C33=1</formula>
    </cfRule>
  </conditionalFormatting>
  <conditionalFormatting sqref="P34:Q34">
    <cfRule type="expression" dxfId="487" priority="763">
      <formula>OR($C34=0,$C34=4)</formula>
    </cfRule>
    <cfRule type="expression" dxfId="486" priority="764">
      <formula>$C34=3</formula>
    </cfRule>
    <cfRule type="expression" dxfId="485" priority="765">
      <formula>$C34=2</formula>
    </cfRule>
    <cfRule type="expression" dxfId="484" priority="766">
      <formula>$C34=1</formula>
    </cfRule>
  </conditionalFormatting>
  <conditionalFormatting sqref="P34:Q34">
    <cfRule type="expression" dxfId="483" priority="759">
      <formula>OR($C34=0,$C34=4)</formula>
    </cfRule>
    <cfRule type="expression" dxfId="482" priority="760">
      <formula>$C34=3</formula>
    </cfRule>
    <cfRule type="expression" dxfId="481" priority="761">
      <formula>$C34=2</formula>
    </cfRule>
    <cfRule type="expression" dxfId="480" priority="762">
      <formula>$C34=1</formula>
    </cfRule>
  </conditionalFormatting>
  <conditionalFormatting sqref="O28 R28:W28">
    <cfRule type="expression" dxfId="479" priority="755">
      <formula>OR($C28=0,$C28=4)</formula>
    </cfRule>
    <cfRule type="expression" dxfId="478" priority="756">
      <formula>$C28=3</formula>
    </cfRule>
    <cfRule type="expression" dxfId="477" priority="757">
      <formula>$C28=2</formula>
    </cfRule>
    <cfRule type="expression" dxfId="476" priority="758">
      <formula>$C28=1</formula>
    </cfRule>
  </conditionalFormatting>
  <conditionalFormatting sqref="S28:V28">
    <cfRule type="expression" dxfId="475" priority="751">
      <formula>OR($C28=0,$C28=4)</formula>
    </cfRule>
    <cfRule type="expression" dxfId="474" priority="752">
      <formula>$C28=3</formula>
    </cfRule>
    <cfRule type="expression" dxfId="473" priority="753">
      <formula>$C28=2</formula>
    </cfRule>
    <cfRule type="expression" dxfId="472" priority="754">
      <formula>$C28=1</formula>
    </cfRule>
  </conditionalFormatting>
  <conditionalFormatting sqref="M28">
    <cfRule type="cellIs" dxfId="471" priority="748" operator="notEqual">
      <formula>$N28</formula>
    </cfRule>
  </conditionalFormatting>
  <conditionalFormatting sqref="P28:Q28">
    <cfRule type="expression" dxfId="470" priority="744">
      <formula>OR($C28=0,$C28=4)</formula>
    </cfRule>
    <cfRule type="expression" dxfId="469" priority="745">
      <formula>$C28=3</formula>
    </cfRule>
    <cfRule type="expression" dxfId="468" priority="746">
      <formula>$C28=2</formula>
    </cfRule>
    <cfRule type="expression" dxfId="467" priority="747">
      <formula>$C28=1</formula>
    </cfRule>
  </conditionalFormatting>
  <conditionalFormatting sqref="P28:Q28">
    <cfRule type="expression" dxfId="466" priority="740">
      <formula>OR($C28=0,$C28=4)</formula>
    </cfRule>
    <cfRule type="expression" dxfId="465" priority="741">
      <formula>$C28=3</formula>
    </cfRule>
    <cfRule type="expression" dxfId="464" priority="742">
      <formula>$C28=2</formula>
    </cfRule>
    <cfRule type="expression" dxfId="463" priority="743">
      <formula>$C28=1</formula>
    </cfRule>
  </conditionalFormatting>
  <conditionalFormatting sqref="O106:W110">
    <cfRule type="expression" dxfId="462" priority="736">
      <formula>OR($C106=0,$C106=4)</formula>
    </cfRule>
    <cfRule type="expression" dxfId="461" priority="737">
      <formula>$C106=3</formula>
    </cfRule>
    <cfRule type="expression" dxfId="460" priority="738">
      <formula>$C106=2</formula>
    </cfRule>
    <cfRule type="expression" dxfId="459" priority="739">
      <formula>$C106=1</formula>
    </cfRule>
  </conditionalFormatting>
  <conditionalFormatting sqref="S106:V110 P106:Q110">
    <cfRule type="expression" dxfId="458" priority="732">
      <formula>OR($C106=0,$C106=4)</formula>
    </cfRule>
    <cfRule type="expression" dxfId="457" priority="733">
      <formula>$C106=3</formula>
    </cfRule>
    <cfRule type="expression" dxfId="456" priority="734">
      <formula>$C106=2</formula>
    </cfRule>
    <cfRule type="expression" dxfId="455" priority="735">
      <formula>$C106=1</formula>
    </cfRule>
  </conditionalFormatting>
  <conditionalFormatting sqref="M106:M110">
    <cfRule type="cellIs" dxfId="454" priority="729" operator="notEqual">
      <formula>$N106</formula>
    </cfRule>
  </conditionalFormatting>
  <conditionalFormatting sqref="O142:W143 O144 R144:W144">
    <cfRule type="expression" dxfId="453" priority="725">
      <formula>OR($C142=0,$C142=4)</formula>
    </cfRule>
    <cfRule type="expression" dxfId="452" priority="726">
      <formula>$C142=3</formula>
    </cfRule>
    <cfRule type="expression" dxfId="451" priority="727">
      <formula>$C142=2</formula>
    </cfRule>
    <cfRule type="expression" dxfId="450" priority="728">
      <formula>$C142=1</formula>
    </cfRule>
  </conditionalFormatting>
  <conditionalFormatting sqref="P142:Q143">
    <cfRule type="expression" dxfId="449" priority="721">
      <formula>OR($C142=0,$C142=4)</formula>
    </cfRule>
    <cfRule type="expression" dxfId="448" priority="722">
      <formula>$C142=3</formula>
    </cfRule>
    <cfRule type="expression" dxfId="447" priority="723">
      <formula>$C142=2</formula>
    </cfRule>
    <cfRule type="expression" dxfId="446" priority="724">
      <formula>$C142=1</formula>
    </cfRule>
  </conditionalFormatting>
  <conditionalFormatting sqref="P144:Q144">
    <cfRule type="expression" dxfId="445" priority="715">
      <formula>OR($C144=0,$C144=4)</formula>
    </cfRule>
    <cfRule type="expression" dxfId="444" priority="716">
      <formula>$C144=3</formula>
    </cfRule>
    <cfRule type="expression" dxfId="443" priority="717">
      <formula>$C144=2</formula>
    </cfRule>
    <cfRule type="expression" dxfId="442" priority="718">
      <formula>$C144=1</formula>
    </cfRule>
  </conditionalFormatting>
  <conditionalFormatting sqref="P144:Q144">
    <cfRule type="expression" dxfId="441" priority="711">
      <formula>OR($C144=0,$C144=4)</formula>
    </cfRule>
    <cfRule type="expression" dxfId="440" priority="712">
      <formula>$C144=3</formula>
    </cfRule>
    <cfRule type="expression" dxfId="439" priority="713">
      <formula>$C144=2</formula>
    </cfRule>
    <cfRule type="expression" dxfId="438" priority="714">
      <formula>$C144=1</formula>
    </cfRule>
  </conditionalFormatting>
  <conditionalFormatting sqref="O190:W190">
    <cfRule type="expression" dxfId="437" priority="697">
      <formula>OR($C190=0,$C190=4)</formula>
    </cfRule>
    <cfRule type="expression" dxfId="436" priority="698">
      <formula>$C190=3</formula>
    </cfRule>
    <cfRule type="expression" dxfId="435" priority="699">
      <formula>$C190=2</formula>
    </cfRule>
    <cfRule type="expression" dxfId="434" priority="700">
      <formula>$C190=1</formula>
    </cfRule>
  </conditionalFormatting>
  <conditionalFormatting sqref="S190:V190 P190:Q190">
    <cfRule type="expression" dxfId="433" priority="693">
      <formula>OR($C190=0,$C190=4)</formula>
    </cfRule>
    <cfRule type="expression" dxfId="432" priority="694">
      <formula>$C190=3</formula>
    </cfRule>
    <cfRule type="expression" dxfId="431" priority="695">
      <formula>$C190=2</formula>
    </cfRule>
    <cfRule type="expression" dxfId="430" priority="696">
      <formula>$C190=1</formula>
    </cfRule>
  </conditionalFormatting>
  <conditionalFormatting sqref="M190">
    <cfRule type="cellIs" dxfId="429" priority="690" operator="notEqual">
      <formula>$N190</formula>
    </cfRule>
  </conditionalFormatting>
  <conditionalFormatting sqref="O338:W345 O346 R346:W346">
    <cfRule type="expression" dxfId="428" priority="686">
      <formula>OR($C338=0,$C338=4)</formula>
    </cfRule>
    <cfRule type="expression" dxfId="427" priority="687">
      <formula>$C338=3</formula>
    </cfRule>
    <cfRule type="expression" dxfId="426" priority="688">
      <formula>$C338=2</formula>
    </cfRule>
    <cfRule type="expression" dxfId="425" priority="689">
      <formula>$C338=1</formula>
    </cfRule>
  </conditionalFormatting>
  <conditionalFormatting sqref="S338:V346 P338:Q345">
    <cfRule type="expression" dxfId="424" priority="682">
      <formula>OR($C338=0,$C338=4)</formula>
    </cfRule>
    <cfRule type="expression" dxfId="423" priority="683">
      <formula>$C338=3</formula>
    </cfRule>
    <cfRule type="expression" dxfId="422" priority="684">
      <formula>$C338=2</formula>
    </cfRule>
    <cfRule type="expression" dxfId="421" priority="685">
      <formula>$C338=1</formula>
    </cfRule>
  </conditionalFormatting>
  <conditionalFormatting sqref="M338:M346">
    <cfRule type="cellIs" dxfId="420" priority="679" operator="notEqual">
      <formula>$N338</formula>
    </cfRule>
  </conditionalFormatting>
  <conditionalFormatting sqref="O191:W191 O315:W322">
    <cfRule type="expression" dxfId="419" priority="675">
      <formula>OR($C191=0,$C191=4)</formula>
    </cfRule>
    <cfRule type="expression" dxfId="418" priority="676">
      <formula>$C191=3</formula>
    </cfRule>
    <cfRule type="expression" dxfId="417" priority="677">
      <formula>$C191=2</formula>
    </cfRule>
    <cfRule type="expression" dxfId="416" priority="678">
      <formula>$C191=1</formula>
    </cfRule>
  </conditionalFormatting>
  <conditionalFormatting sqref="S191:V191 P191:Q191 P315:Q322 S315:V322">
    <cfRule type="expression" dxfId="415" priority="671">
      <formula>OR($C191=0,$C191=4)</formula>
    </cfRule>
    <cfRule type="expression" dxfId="414" priority="672">
      <formula>$C191=3</formula>
    </cfRule>
    <cfRule type="expression" dxfId="413" priority="673">
      <formula>$C191=2</formula>
    </cfRule>
    <cfRule type="expression" dxfId="412" priority="674">
      <formula>$C191=1</formula>
    </cfRule>
  </conditionalFormatting>
  <conditionalFormatting sqref="M191 M315:M322">
    <cfRule type="cellIs" dxfId="411" priority="668" operator="notEqual">
      <formula>$N191</formula>
    </cfRule>
  </conditionalFormatting>
  <conditionalFormatting sqref="O323:W324 O326:W332">
    <cfRule type="expression" dxfId="410" priority="664">
      <formula>OR($C323=0,$C323=4)</formula>
    </cfRule>
    <cfRule type="expression" dxfId="409" priority="665">
      <formula>$C323=3</formula>
    </cfRule>
    <cfRule type="expression" dxfId="408" priority="666">
      <formula>$C323=2</formula>
    </cfRule>
    <cfRule type="expression" dxfId="407" priority="667">
      <formula>$C323=1</formula>
    </cfRule>
  </conditionalFormatting>
  <conditionalFormatting sqref="S323:V324 P323:Q324 P326:Q332 S326:V332">
    <cfRule type="expression" dxfId="406" priority="660">
      <formula>OR($C323=0,$C323=4)</formula>
    </cfRule>
    <cfRule type="expression" dxfId="405" priority="661">
      <formula>$C323=3</formula>
    </cfRule>
    <cfRule type="expression" dxfId="404" priority="662">
      <formula>$C323=2</formula>
    </cfRule>
    <cfRule type="expression" dxfId="403" priority="663">
      <formula>$C323=1</formula>
    </cfRule>
  </conditionalFormatting>
  <conditionalFormatting sqref="M323:M324 M326:M332">
    <cfRule type="cellIs" dxfId="402" priority="657" operator="notEqual">
      <formula>$N323</formula>
    </cfRule>
  </conditionalFormatting>
  <conditionalFormatting sqref="O333 R333:W333">
    <cfRule type="expression" dxfId="401" priority="653">
      <formula>OR($C333=0,$C333=4)</formula>
    </cfRule>
    <cfRule type="expression" dxfId="400" priority="654">
      <formula>$C333=3</formula>
    </cfRule>
    <cfRule type="expression" dxfId="399" priority="655">
      <formula>$C333=2</formula>
    </cfRule>
    <cfRule type="expression" dxfId="398" priority="656">
      <formula>$C333=1</formula>
    </cfRule>
  </conditionalFormatting>
  <conditionalFormatting sqref="O192:S192 O295:W296 U192:W192 O298:W303">
    <cfRule type="expression" dxfId="397" priority="647">
      <formula>OR($C192=0,$C192=4)</formula>
    </cfRule>
    <cfRule type="expression" dxfId="396" priority="648">
      <formula>$C192=3</formula>
    </cfRule>
    <cfRule type="expression" dxfId="395" priority="649">
      <formula>$C192=2</formula>
    </cfRule>
    <cfRule type="expression" dxfId="394" priority="650">
      <formula>$C192=1</formula>
    </cfRule>
  </conditionalFormatting>
  <conditionalFormatting sqref="S192 P192:Q192 P295:Q296 S295:V296 U192:V192 S298:V303 P298:Q303">
    <cfRule type="expression" dxfId="393" priority="643">
      <formula>OR($C192=0,$C192=4)</formula>
    </cfRule>
    <cfRule type="expression" dxfId="392" priority="644">
      <formula>$C192=3</formula>
    </cfRule>
    <cfRule type="expression" dxfId="391" priority="645">
      <formula>$C192=2</formula>
    </cfRule>
    <cfRule type="expression" dxfId="390" priority="646">
      <formula>$C192=1</formula>
    </cfRule>
  </conditionalFormatting>
  <conditionalFormatting sqref="M192 M295:M296 M298:M303">
    <cfRule type="cellIs" dxfId="389" priority="640" operator="notEqual">
      <formula>$N192</formula>
    </cfRule>
  </conditionalFormatting>
  <conditionalFormatting sqref="O304:W312">
    <cfRule type="expression" dxfId="388" priority="636">
      <formula>OR($C304=0,$C304=4)</formula>
    </cfRule>
    <cfRule type="expression" dxfId="387" priority="637">
      <formula>$C304=3</formula>
    </cfRule>
    <cfRule type="expression" dxfId="386" priority="638">
      <formula>$C304=2</formula>
    </cfRule>
    <cfRule type="expression" dxfId="385" priority="639">
      <formula>$C304=1</formula>
    </cfRule>
  </conditionalFormatting>
  <conditionalFormatting sqref="S304:V312 P304:Q312">
    <cfRule type="expression" dxfId="384" priority="632">
      <formula>OR($C304=0,$C304=4)</formula>
    </cfRule>
    <cfRule type="expression" dxfId="383" priority="633">
      <formula>$C304=3</formula>
    </cfRule>
    <cfRule type="expression" dxfId="382" priority="634">
      <formula>$C304=2</formula>
    </cfRule>
    <cfRule type="expression" dxfId="381" priority="635">
      <formula>$C304=1</formula>
    </cfRule>
  </conditionalFormatting>
  <conditionalFormatting sqref="M304:M312">
    <cfRule type="cellIs" dxfId="380" priority="629" operator="notEqual">
      <formula>$N304</formula>
    </cfRule>
  </conditionalFormatting>
  <conditionalFormatting sqref="O313:W314">
    <cfRule type="expression" dxfId="379" priority="625">
      <formula>OR($C313=0,$C313=4)</formula>
    </cfRule>
    <cfRule type="expression" dxfId="378" priority="626">
      <formula>$C313=3</formula>
    </cfRule>
    <cfRule type="expression" dxfId="377" priority="627">
      <formula>$C313=2</formula>
    </cfRule>
    <cfRule type="expression" dxfId="376" priority="628">
      <formula>$C313=1</formula>
    </cfRule>
  </conditionalFormatting>
  <conditionalFormatting sqref="S313:V314 P313:Q314">
    <cfRule type="expression" dxfId="375" priority="621">
      <formula>OR($C313=0,$C313=4)</formula>
    </cfRule>
    <cfRule type="expression" dxfId="374" priority="622">
      <formula>$C313=3</formula>
    </cfRule>
    <cfRule type="expression" dxfId="373" priority="623">
      <formula>$C313=2</formula>
    </cfRule>
    <cfRule type="expression" dxfId="372" priority="624">
      <formula>$C313=1</formula>
    </cfRule>
  </conditionalFormatting>
  <conditionalFormatting sqref="M313:M314">
    <cfRule type="cellIs" dxfId="371" priority="618" operator="notEqual">
      <formula>$N313</formula>
    </cfRule>
  </conditionalFormatting>
  <conditionalFormatting sqref="O193:S197 O251:W254 U193:W197">
    <cfRule type="expression" dxfId="370" priority="614">
      <formula>OR($C193=0,$C193=4)</formula>
    </cfRule>
    <cfRule type="expression" dxfId="369" priority="615">
      <formula>$C193=3</formula>
    </cfRule>
    <cfRule type="expression" dxfId="368" priority="616">
      <formula>$C193=2</formula>
    </cfRule>
    <cfRule type="expression" dxfId="367" priority="617">
      <formula>$C193=1</formula>
    </cfRule>
  </conditionalFormatting>
  <conditionalFormatting sqref="S193:S197 P193:Q197 P251:Q254 S251:V254 U193:V197">
    <cfRule type="expression" dxfId="366" priority="610">
      <formula>OR($C193=0,$C193=4)</formula>
    </cfRule>
    <cfRule type="expression" dxfId="365" priority="611">
      <formula>$C193=3</formula>
    </cfRule>
    <cfRule type="expression" dxfId="364" priority="612">
      <formula>$C193=2</formula>
    </cfRule>
    <cfRule type="expression" dxfId="363" priority="613">
      <formula>$C193=1</formula>
    </cfRule>
  </conditionalFormatting>
  <conditionalFormatting sqref="M193:M197 M251:M254">
    <cfRule type="cellIs" dxfId="362" priority="607" operator="notEqual">
      <formula>$N193</formula>
    </cfRule>
  </conditionalFormatting>
  <conditionalFormatting sqref="O255:W263">
    <cfRule type="expression" dxfId="361" priority="603">
      <formula>OR($C255=0,$C255=4)</formula>
    </cfRule>
    <cfRule type="expression" dxfId="360" priority="604">
      <formula>$C255=3</formula>
    </cfRule>
    <cfRule type="expression" dxfId="359" priority="605">
      <formula>$C255=2</formula>
    </cfRule>
    <cfRule type="expression" dxfId="358" priority="606">
      <formula>$C255=1</formula>
    </cfRule>
  </conditionalFormatting>
  <conditionalFormatting sqref="S255:V263 P255:Q263">
    <cfRule type="expression" dxfId="357" priority="599">
      <formula>OR($C255=0,$C255=4)</formula>
    </cfRule>
    <cfRule type="expression" dxfId="356" priority="600">
      <formula>$C255=3</formula>
    </cfRule>
    <cfRule type="expression" dxfId="355" priority="601">
      <formula>$C255=2</formula>
    </cfRule>
    <cfRule type="expression" dxfId="354" priority="602">
      <formula>$C255=1</formula>
    </cfRule>
  </conditionalFormatting>
  <conditionalFormatting sqref="M255:M263">
    <cfRule type="cellIs" dxfId="353" priority="596" operator="notEqual">
      <formula>$N255</formula>
    </cfRule>
  </conditionalFormatting>
  <conditionalFormatting sqref="O280:W281 O283:W288 O282 R282:W282">
    <cfRule type="expression" dxfId="352" priority="592">
      <formula>OR($C280=0,$C280=4)</formula>
    </cfRule>
    <cfRule type="expression" dxfId="351" priority="593">
      <formula>$C280=3</formula>
    </cfRule>
    <cfRule type="expression" dxfId="350" priority="594">
      <formula>$C280=2</formula>
    </cfRule>
    <cfRule type="expression" dxfId="349" priority="595">
      <formula>$C280=1</formula>
    </cfRule>
  </conditionalFormatting>
  <conditionalFormatting sqref="S280:V288 P280:Q281 P283:Q288">
    <cfRule type="expression" dxfId="348" priority="588">
      <formula>OR($C280=0,$C280=4)</formula>
    </cfRule>
    <cfRule type="expression" dxfId="347" priority="589">
      <formula>$C280=3</formula>
    </cfRule>
    <cfRule type="expression" dxfId="346" priority="590">
      <formula>$C280=2</formula>
    </cfRule>
    <cfRule type="expression" dxfId="345" priority="591">
      <formula>$C280=1</formula>
    </cfRule>
  </conditionalFormatting>
  <conditionalFormatting sqref="M280:M288">
    <cfRule type="cellIs" dxfId="344" priority="585" operator="notEqual">
      <formula>$N280</formula>
    </cfRule>
  </conditionalFormatting>
  <conditionalFormatting sqref="O289:W289 O291:W294">
    <cfRule type="expression" dxfId="343" priority="581">
      <formula>OR($C289=0,$C289=4)</formula>
    </cfRule>
    <cfRule type="expression" dxfId="342" priority="582">
      <formula>$C289=3</formula>
    </cfRule>
    <cfRule type="expression" dxfId="341" priority="583">
      <formula>$C289=2</formula>
    </cfRule>
    <cfRule type="expression" dxfId="340" priority="584">
      <formula>$C289=1</formula>
    </cfRule>
  </conditionalFormatting>
  <conditionalFormatting sqref="S289:V289 P289:Q289 P291:Q294 S291:V294">
    <cfRule type="expression" dxfId="339" priority="577">
      <formula>OR($C289=0,$C289=4)</formula>
    </cfRule>
    <cfRule type="expression" dxfId="338" priority="578">
      <formula>$C289=3</formula>
    </cfRule>
    <cfRule type="expression" dxfId="337" priority="579">
      <formula>$C289=2</formula>
    </cfRule>
    <cfRule type="expression" dxfId="336" priority="580">
      <formula>$C289=1</formula>
    </cfRule>
  </conditionalFormatting>
  <conditionalFormatting sqref="M289 M291:M294">
    <cfRule type="cellIs" dxfId="335" priority="574" operator="notEqual">
      <formula>$N289</formula>
    </cfRule>
  </conditionalFormatting>
  <conditionalFormatting sqref="O199:W199 O200:Q200 S200:W200 O205:W206 O198:S198 U198:W198">
    <cfRule type="expression" dxfId="334" priority="570">
      <formula>OR($C198=0,$C198=4)</formula>
    </cfRule>
    <cfRule type="expression" dxfId="333" priority="571">
      <formula>$C198=3</formula>
    </cfRule>
    <cfRule type="expression" dxfId="332" priority="572">
      <formula>$C198=2</formula>
    </cfRule>
    <cfRule type="expression" dxfId="331" priority="573">
      <formula>$C198=1</formula>
    </cfRule>
  </conditionalFormatting>
  <conditionalFormatting sqref="P205:Q206 S205:V206">
    <cfRule type="expression" dxfId="330" priority="566">
      <formula>OR($C205=0,$C205=4)</formula>
    </cfRule>
    <cfRule type="expression" dxfId="329" priority="567">
      <formula>$C205=3</formula>
    </cfRule>
    <cfRule type="expression" dxfId="328" priority="568">
      <formula>$C205=2</formula>
    </cfRule>
    <cfRule type="expression" dxfId="327" priority="569">
      <formula>$C205=1</formula>
    </cfRule>
  </conditionalFormatting>
  <conditionalFormatting sqref="M205:M206">
    <cfRule type="cellIs" dxfId="326" priority="563" operator="notEqual">
      <formula>$N205</formula>
    </cfRule>
  </conditionalFormatting>
  <conditionalFormatting sqref="O210:W212 O209:Q209 S209:W209 O214:W214 O213 R213:W213">
    <cfRule type="expression" dxfId="325" priority="559">
      <formula>OR($C209=0,$C209=4)</formula>
    </cfRule>
    <cfRule type="expression" dxfId="324" priority="560">
      <formula>$C209=3</formula>
    </cfRule>
    <cfRule type="expression" dxfId="323" priority="561">
      <formula>$C209=2</formula>
    </cfRule>
    <cfRule type="expression" dxfId="322" priority="562">
      <formula>$C209=1</formula>
    </cfRule>
  </conditionalFormatting>
  <conditionalFormatting sqref="O215:W215 O219:W220 O218:Q218 S218:W218 O222:W222 O221:Q221 S221:W221 O217:W217 O224:W224 O223 R223:W223">
    <cfRule type="expression" dxfId="321" priority="555">
      <formula>OR($C215=0,$C215=4)</formula>
    </cfRule>
    <cfRule type="expression" dxfId="320" priority="556">
      <formula>$C215=3</formula>
    </cfRule>
    <cfRule type="expression" dxfId="319" priority="557">
      <formula>$C215=2</formula>
    </cfRule>
    <cfRule type="expression" dxfId="318" priority="558">
      <formula>$C215=1</formula>
    </cfRule>
  </conditionalFormatting>
  <conditionalFormatting sqref="S215:V215 P215:Q215 P217:Q222 S217:V224 P224:Q224">
    <cfRule type="expression" dxfId="317" priority="551">
      <formula>OR($C215=0,$C215=4)</formula>
    </cfRule>
    <cfRule type="expression" dxfId="316" priority="552">
      <formula>$C215=3</formula>
    </cfRule>
    <cfRule type="expression" dxfId="315" priority="553">
      <formula>$C215=2</formula>
    </cfRule>
    <cfRule type="expression" dxfId="314" priority="554">
      <formula>$C215=1</formula>
    </cfRule>
  </conditionalFormatting>
  <conditionalFormatting sqref="M215 M217:M224">
    <cfRule type="cellIs" dxfId="313" priority="548" operator="notEqual">
      <formula>$N215</formula>
    </cfRule>
  </conditionalFormatting>
  <conditionalFormatting sqref="O225:W226 O228:W228 O227:Q227 S227:W227 O229 R229:W229">
    <cfRule type="expression" dxfId="312" priority="544">
      <formula>OR($C225=0,$C225=4)</formula>
    </cfRule>
    <cfRule type="expression" dxfId="311" priority="545">
      <formula>$C225=3</formula>
    </cfRule>
    <cfRule type="expression" dxfId="310" priority="546">
      <formula>$C225=2</formula>
    </cfRule>
    <cfRule type="expression" dxfId="309" priority="547">
      <formula>$C225=1</formula>
    </cfRule>
  </conditionalFormatting>
  <conditionalFormatting sqref="P225:Q228">
    <cfRule type="expression" dxfId="308" priority="540">
      <formula>OR($C225=0,$C225=4)</formula>
    </cfRule>
    <cfRule type="expression" dxfId="307" priority="541">
      <formula>$C225=3</formula>
    </cfRule>
    <cfRule type="expression" dxfId="306" priority="542">
      <formula>$C225=2</formula>
    </cfRule>
    <cfRule type="expression" dxfId="305" priority="543">
      <formula>$C225=1</formula>
    </cfRule>
  </conditionalFormatting>
  <conditionalFormatting sqref="O232:W232 O234:W234 O233:Q233 S233:W233 O240:W240 O239:Q239 S239:W239 O242:W245">
    <cfRule type="expression" dxfId="304" priority="534">
      <formula>OR($C232=0,$C232=4)</formula>
    </cfRule>
    <cfRule type="expression" dxfId="303" priority="535">
      <formula>$C232=3</formula>
    </cfRule>
    <cfRule type="expression" dxfId="302" priority="536">
      <formula>$C232=2</formula>
    </cfRule>
    <cfRule type="expression" dxfId="301" priority="537">
      <formula>$C232=1</formula>
    </cfRule>
  </conditionalFormatting>
  <conditionalFormatting sqref="S232:V234 P232:Q234 P239:Q240 S239:V240 S242:V245 P242:Q245">
    <cfRule type="expression" dxfId="300" priority="530">
      <formula>OR($C232=0,$C232=4)</formula>
    </cfRule>
    <cfRule type="expression" dxfId="299" priority="531">
      <formula>$C232=3</formula>
    </cfRule>
    <cfRule type="expression" dxfId="298" priority="532">
      <formula>$C232=2</formula>
    </cfRule>
    <cfRule type="expression" dxfId="297" priority="533">
      <formula>$C232=1</formula>
    </cfRule>
  </conditionalFormatting>
  <conditionalFormatting sqref="M232:M234 M239:M240 M242:M245">
    <cfRule type="cellIs" dxfId="296" priority="527" operator="notEqual">
      <formula>$N232</formula>
    </cfRule>
  </conditionalFormatting>
  <conditionalFormatting sqref="O246:W250">
    <cfRule type="expression" dxfId="295" priority="523">
      <formula>OR($C246=0,$C246=4)</formula>
    </cfRule>
    <cfRule type="expression" dxfId="294" priority="524">
      <formula>$C246=3</formula>
    </cfRule>
    <cfRule type="expression" dxfId="293" priority="525">
      <formula>$C246=2</formula>
    </cfRule>
    <cfRule type="expression" dxfId="292" priority="526">
      <formula>$C246=1</formula>
    </cfRule>
  </conditionalFormatting>
  <conditionalFormatting sqref="S246:V250 P246:Q250">
    <cfRule type="expression" dxfId="291" priority="519">
      <formula>OR($C246=0,$C246=4)</formula>
    </cfRule>
    <cfRule type="expression" dxfId="290" priority="520">
      <formula>$C246=3</formula>
    </cfRule>
    <cfRule type="expression" dxfId="289" priority="521">
      <formula>$C246=2</formula>
    </cfRule>
    <cfRule type="expression" dxfId="288" priority="522">
      <formula>$C246=1</formula>
    </cfRule>
  </conditionalFormatting>
  <conditionalFormatting sqref="M246:M250">
    <cfRule type="cellIs" dxfId="287" priority="516" operator="notEqual">
      <formula>$N246</formula>
    </cfRule>
  </conditionalFormatting>
  <conditionalFormatting sqref="R200">
    <cfRule type="expression" dxfId="286" priority="512">
      <formula>OR($C200=0,$C200=4)</formula>
    </cfRule>
    <cfRule type="expression" dxfId="285" priority="513">
      <formula>$C200=3</formula>
    </cfRule>
    <cfRule type="expression" dxfId="284" priority="514">
      <formula>$C200=2</formula>
    </cfRule>
    <cfRule type="expression" dxfId="283" priority="515">
      <formula>$C200=1</formula>
    </cfRule>
  </conditionalFormatting>
  <conditionalFormatting sqref="R209">
    <cfRule type="expression" dxfId="282" priority="508">
      <formula>OR($C209=0,$C209=4)</formula>
    </cfRule>
    <cfRule type="expression" dxfId="281" priority="509">
      <formula>$C209=3</formula>
    </cfRule>
    <cfRule type="expression" dxfId="280" priority="510">
      <formula>$C209=2</formula>
    </cfRule>
    <cfRule type="expression" dxfId="279" priority="511">
      <formula>$C209=1</formula>
    </cfRule>
  </conditionalFormatting>
  <conditionalFormatting sqref="R218">
    <cfRule type="expression" dxfId="278" priority="504">
      <formula>OR($C218=0,$C218=4)</formula>
    </cfRule>
    <cfRule type="expression" dxfId="277" priority="505">
      <formula>$C218=3</formula>
    </cfRule>
    <cfRule type="expression" dxfId="276" priority="506">
      <formula>$C218=2</formula>
    </cfRule>
    <cfRule type="expression" dxfId="275" priority="507">
      <formula>$C218=1</formula>
    </cfRule>
  </conditionalFormatting>
  <conditionalFormatting sqref="R221">
    <cfRule type="expression" dxfId="274" priority="500">
      <formula>OR($C221=0,$C221=4)</formula>
    </cfRule>
    <cfRule type="expression" dxfId="273" priority="501">
      <formula>$C221=3</formula>
    </cfRule>
    <cfRule type="expression" dxfId="272" priority="502">
      <formula>$C221=2</formula>
    </cfRule>
    <cfRule type="expression" dxfId="271" priority="503">
      <formula>$C221=1</formula>
    </cfRule>
  </conditionalFormatting>
  <conditionalFormatting sqref="R227">
    <cfRule type="expression" dxfId="270" priority="496">
      <formula>OR($C227=0,$C227=4)</formula>
    </cfRule>
    <cfRule type="expression" dxfId="269" priority="497">
      <formula>$C227=3</formula>
    </cfRule>
    <cfRule type="expression" dxfId="268" priority="498">
      <formula>$C227=2</formula>
    </cfRule>
    <cfRule type="expression" dxfId="267" priority="499">
      <formula>$C227=1</formula>
    </cfRule>
  </conditionalFormatting>
  <conditionalFormatting sqref="R233">
    <cfRule type="expression" dxfId="266" priority="492">
      <formula>OR($C233=0,$C233=4)</formula>
    </cfRule>
    <cfRule type="expression" dxfId="265" priority="493">
      <formula>$C233=3</formula>
    </cfRule>
    <cfRule type="expression" dxfId="264" priority="494">
      <formula>$C233=2</formula>
    </cfRule>
    <cfRule type="expression" dxfId="263" priority="495">
      <formula>$C233=1</formula>
    </cfRule>
  </conditionalFormatting>
  <conditionalFormatting sqref="R239">
    <cfRule type="expression" dxfId="262" priority="488">
      <formula>OR($C239=0,$C239=4)</formula>
    </cfRule>
    <cfRule type="expression" dxfId="261" priority="489">
      <formula>$C239=3</formula>
    </cfRule>
    <cfRule type="expression" dxfId="260" priority="490">
      <formula>$C239=2</formula>
    </cfRule>
    <cfRule type="expression" dxfId="259" priority="491">
      <formula>$C239=1</formula>
    </cfRule>
  </conditionalFormatting>
  <conditionalFormatting sqref="P346:Q346">
    <cfRule type="expression" dxfId="258" priority="484">
      <formula>OR($C346=0,$C346=4)</formula>
    </cfRule>
    <cfRule type="expression" dxfId="257" priority="485">
      <formula>$C346=3</formula>
    </cfRule>
    <cfRule type="expression" dxfId="256" priority="486">
      <formula>$C346=2</formula>
    </cfRule>
    <cfRule type="expression" dxfId="255" priority="487">
      <formula>$C346=1</formula>
    </cfRule>
  </conditionalFormatting>
  <conditionalFormatting sqref="P346:Q346">
    <cfRule type="expression" dxfId="254" priority="480">
      <formula>OR($C346=0,$C346=4)</formula>
    </cfRule>
    <cfRule type="expression" dxfId="253" priority="481">
      <formula>$C346=3</formula>
    </cfRule>
    <cfRule type="expression" dxfId="252" priority="482">
      <formula>$C346=2</formula>
    </cfRule>
    <cfRule type="expression" dxfId="251" priority="483">
      <formula>$C346=1</formula>
    </cfRule>
  </conditionalFormatting>
  <conditionalFormatting sqref="O325:W325">
    <cfRule type="expression" dxfId="250" priority="476">
      <formula>OR($C325=0,$C325=4)</formula>
    </cfRule>
    <cfRule type="expression" dxfId="249" priority="477">
      <formula>$C325=3</formula>
    </cfRule>
    <cfRule type="expression" dxfId="248" priority="478">
      <formula>$C325=2</formula>
    </cfRule>
    <cfRule type="expression" dxfId="247" priority="479">
      <formula>$C325=1</formula>
    </cfRule>
  </conditionalFormatting>
  <conditionalFormatting sqref="S325:V325 P325:Q325">
    <cfRule type="expression" dxfId="246" priority="472">
      <formula>OR($C325=0,$C325=4)</formula>
    </cfRule>
    <cfRule type="expression" dxfId="245" priority="473">
      <formula>$C325=3</formula>
    </cfRule>
    <cfRule type="expression" dxfId="244" priority="474">
      <formula>$C325=2</formula>
    </cfRule>
    <cfRule type="expression" dxfId="243" priority="475">
      <formula>$C325=1</formula>
    </cfRule>
  </conditionalFormatting>
  <conditionalFormatting sqref="M325">
    <cfRule type="cellIs" dxfId="242" priority="469" operator="notEqual">
      <formula>$N325</formula>
    </cfRule>
  </conditionalFormatting>
  <conditionalFormatting sqref="P333:Q333">
    <cfRule type="expression" dxfId="241" priority="455">
      <formula>OR($C333=0,$C333=4)</formula>
    </cfRule>
    <cfRule type="expression" dxfId="240" priority="456">
      <formula>$C333=3</formula>
    </cfRule>
    <cfRule type="expression" dxfId="239" priority="457">
      <formula>$C333=2</formula>
    </cfRule>
    <cfRule type="expression" dxfId="238" priority="458">
      <formula>$C333=1</formula>
    </cfRule>
  </conditionalFormatting>
  <conditionalFormatting sqref="P333:Q333">
    <cfRule type="expression" dxfId="237" priority="451">
      <formula>OR($C333=0,$C333=4)</formula>
    </cfRule>
    <cfRule type="expression" dxfId="236" priority="452">
      <formula>$C333=3</formula>
    </cfRule>
    <cfRule type="expression" dxfId="235" priority="453">
      <formula>$C333=2</formula>
    </cfRule>
    <cfRule type="expression" dxfId="234" priority="454">
      <formula>$C333=1</formula>
    </cfRule>
  </conditionalFormatting>
  <conditionalFormatting sqref="O204:W204">
    <cfRule type="expression" dxfId="233" priority="437">
      <formula>OR($C204=0,$C204=4)</formula>
    </cfRule>
    <cfRule type="expression" dxfId="232" priority="438">
      <formula>$C204=3</formula>
    </cfRule>
    <cfRule type="expression" dxfId="231" priority="439">
      <formula>$C204=2</formula>
    </cfRule>
    <cfRule type="expression" dxfId="230" priority="440">
      <formula>$C204=1</formula>
    </cfRule>
  </conditionalFormatting>
  <conditionalFormatting sqref="S204:V204 P204:Q204">
    <cfRule type="expression" dxfId="229" priority="433">
      <formula>OR($C204=0,$C204=4)</formula>
    </cfRule>
    <cfRule type="expression" dxfId="228" priority="434">
      <formula>$C204=3</formula>
    </cfRule>
    <cfRule type="expression" dxfId="227" priority="435">
      <formula>$C204=2</formula>
    </cfRule>
    <cfRule type="expression" dxfId="226" priority="436">
      <formula>$C204=1</formula>
    </cfRule>
  </conditionalFormatting>
  <conditionalFormatting sqref="M204">
    <cfRule type="cellIs" dxfId="225" priority="430" operator="notEqual">
      <formula>$N204</formula>
    </cfRule>
  </conditionalFormatting>
  <conditionalFormatting sqref="P213:Q213">
    <cfRule type="expression" dxfId="224" priority="426">
      <formula>OR($C213=0,$C213=4)</formula>
    </cfRule>
    <cfRule type="expression" dxfId="223" priority="427">
      <formula>$C213=3</formula>
    </cfRule>
    <cfRule type="expression" dxfId="222" priority="428">
      <formula>$C213=2</formula>
    </cfRule>
    <cfRule type="expression" dxfId="221" priority="429">
      <formula>$C213=1</formula>
    </cfRule>
  </conditionalFormatting>
  <conditionalFormatting sqref="P213:Q213">
    <cfRule type="expression" dxfId="220" priority="422">
      <formula>OR($C213=0,$C213=4)</formula>
    </cfRule>
    <cfRule type="expression" dxfId="219" priority="423">
      <formula>$C213=3</formula>
    </cfRule>
    <cfRule type="expression" dxfId="218" priority="424">
      <formula>$C213=2</formula>
    </cfRule>
    <cfRule type="expression" dxfId="217" priority="425">
      <formula>$C213=1</formula>
    </cfRule>
  </conditionalFormatting>
  <conditionalFormatting sqref="O216:W216">
    <cfRule type="expression" dxfId="216" priority="398">
      <formula>OR($C216=0,$C216=4)</formula>
    </cfRule>
    <cfRule type="expression" dxfId="215" priority="399">
      <formula>$C216=3</formula>
    </cfRule>
    <cfRule type="expression" dxfId="214" priority="400">
      <formula>$C216=2</formula>
    </cfRule>
    <cfRule type="expression" dxfId="213" priority="401">
      <formula>$C216=1</formula>
    </cfRule>
  </conditionalFormatting>
  <conditionalFormatting sqref="S216:V216 P216:Q216">
    <cfRule type="expression" dxfId="212" priority="394">
      <formula>OR($C216=0,$C216=4)</formula>
    </cfRule>
    <cfRule type="expression" dxfId="211" priority="395">
      <formula>$C216=3</formula>
    </cfRule>
    <cfRule type="expression" dxfId="210" priority="396">
      <formula>$C216=2</formula>
    </cfRule>
    <cfRule type="expression" dxfId="209" priority="397">
      <formula>$C216=1</formula>
    </cfRule>
  </conditionalFormatting>
  <conditionalFormatting sqref="M216">
    <cfRule type="cellIs" dxfId="208" priority="391" operator="notEqual">
      <formula>$N216</formula>
    </cfRule>
  </conditionalFormatting>
  <conditionalFormatting sqref="P223:Q223">
    <cfRule type="expression" dxfId="207" priority="377">
      <formula>OR($C223=0,$C223=4)</formula>
    </cfRule>
    <cfRule type="expression" dxfId="206" priority="378">
      <formula>$C223=3</formula>
    </cfRule>
    <cfRule type="expression" dxfId="205" priority="379">
      <formula>$C223=2</formula>
    </cfRule>
    <cfRule type="expression" dxfId="204" priority="380">
      <formula>$C223=1</formula>
    </cfRule>
  </conditionalFormatting>
  <conditionalFormatting sqref="P223:Q223">
    <cfRule type="expression" dxfId="203" priority="373">
      <formula>OR($C223=0,$C223=4)</formula>
    </cfRule>
    <cfRule type="expression" dxfId="202" priority="374">
      <formula>$C223=3</formula>
    </cfRule>
    <cfRule type="expression" dxfId="201" priority="375">
      <formula>$C223=2</formula>
    </cfRule>
    <cfRule type="expression" dxfId="200" priority="376">
      <formula>$C223=1</formula>
    </cfRule>
  </conditionalFormatting>
  <conditionalFormatting sqref="P229:Q229">
    <cfRule type="expression" dxfId="199" priority="359">
      <formula>OR($C229=0,$C229=4)</formula>
    </cfRule>
    <cfRule type="expression" dxfId="198" priority="360">
      <formula>$C229=3</formula>
    </cfRule>
    <cfRule type="expression" dxfId="197" priority="361">
      <formula>$C229=2</formula>
    </cfRule>
    <cfRule type="expression" dxfId="196" priority="362">
      <formula>$C229=1</formula>
    </cfRule>
  </conditionalFormatting>
  <conditionalFormatting sqref="P229:Q229">
    <cfRule type="expression" dxfId="195" priority="355">
      <formula>OR($C229=0,$C229=4)</formula>
    </cfRule>
    <cfRule type="expression" dxfId="194" priority="356">
      <formula>$C229=3</formula>
    </cfRule>
    <cfRule type="expression" dxfId="193" priority="357">
      <formula>$C229=2</formula>
    </cfRule>
    <cfRule type="expression" dxfId="192" priority="358">
      <formula>$C229=1</formula>
    </cfRule>
  </conditionalFormatting>
  <conditionalFormatting sqref="O235 R235:W235 O237:W238">
    <cfRule type="expression" dxfId="191" priority="341">
      <formula>OR($C235=0,$C235=4)</formula>
    </cfRule>
    <cfRule type="expression" dxfId="190" priority="342">
      <formula>$C235=3</formula>
    </cfRule>
    <cfRule type="expression" dxfId="189" priority="343">
      <formula>$C235=2</formula>
    </cfRule>
    <cfRule type="expression" dxfId="188" priority="344">
      <formula>$C235=1</formula>
    </cfRule>
  </conditionalFormatting>
  <conditionalFormatting sqref="S235:V235 S237:V238 P237:Q238">
    <cfRule type="expression" dxfId="187" priority="337">
      <formula>OR($C235=0,$C235=4)</formula>
    </cfRule>
    <cfRule type="expression" dxfId="186" priority="338">
      <formula>$C235=3</formula>
    </cfRule>
    <cfRule type="expression" dxfId="185" priority="339">
      <formula>$C235=2</formula>
    </cfRule>
    <cfRule type="expression" dxfId="184" priority="340">
      <formula>$C235=1</formula>
    </cfRule>
  </conditionalFormatting>
  <conditionalFormatting sqref="M235 M237:M238">
    <cfRule type="cellIs" dxfId="183" priority="334" operator="notEqual">
      <formula>$N235</formula>
    </cfRule>
  </conditionalFormatting>
  <conditionalFormatting sqref="O236 R236:W236">
    <cfRule type="expression" dxfId="182" priority="320">
      <formula>OR($C236=0,$C236=4)</formula>
    </cfRule>
    <cfRule type="expression" dxfId="181" priority="321">
      <formula>$C236=3</formula>
    </cfRule>
    <cfRule type="expression" dxfId="180" priority="322">
      <formula>$C236=2</formula>
    </cfRule>
    <cfRule type="expression" dxfId="179" priority="323">
      <formula>$C236=1</formula>
    </cfRule>
  </conditionalFormatting>
  <conditionalFormatting sqref="S236:V236">
    <cfRule type="expression" dxfId="178" priority="316">
      <formula>OR($C236=0,$C236=4)</formula>
    </cfRule>
    <cfRule type="expression" dxfId="177" priority="317">
      <formula>$C236=3</formula>
    </cfRule>
    <cfRule type="expression" dxfId="176" priority="318">
      <formula>$C236=2</formula>
    </cfRule>
    <cfRule type="expression" dxfId="175" priority="319">
      <formula>$C236=1</formula>
    </cfRule>
  </conditionalFormatting>
  <conditionalFormatting sqref="M236">
    <cfRule type="cellIs" dxfId="174" priority="313" operator="notEqual">
      <formula>$N236</formula>
    </cfRule>
  </conditionalFormatting>
  <conditionalFormatting sqref="P236:Q236">
    <cfRule type="expression" dxfId="173" priority="309">
      <formula>OR($C236=0,$C236=4)</formula>
    </cfRule>
    <cfRule type="expression" dxfId="172" priority="310">
      <formula>$C236=3</formula>
    </cfRule>
    <cfRule type="expression" dxfId="171" priority="311">
      <formula>$C236=2</formula>
    </cfRule>
    <cfRule type="expression" dxfId="170" priority="312">
      <formula>$C236=1</formula>
    </cfRule>
  </conditionalFormatting>
  <conditionalFormatting sqref="P236:Q236">
    <cfRule type="expression" dxfId="169" priority="305">
      <formula>OR($C236=0,$C236=4)</formula>
    </cfRule>
    <cfRule type="expression" dxfId="168" priority="306">
      <formula>$C236=3</formula>
    </cfRule>
    <cfRule type="expression" dxfId="167" priority="307">
      <formula>$C236=2</formula>
    </cfRule>
    <cfRule type="expression" dxfId="166" priority="308">
      <formula>$C236=1</formula>
    </cfRule>
  </conditionalFormatting>
  <conditionalFormatting sqref="P235:Q235">
    <cfRule type="expression" dxfId="165" priority="301">
      <formula>OR($C235=0,$C235=4)</formula>
    </cfRule>
    <cfRule type="expression" dxfId="164" priority="302">
      <formula>$C235=3</formula>
    </cfRule>
    <cfRule type="expression" dxfId="163" priority="303">
      <formula>$C235=2</formula>
    </cfRule>
    <cfRule type="expression" dxfId="162" priority="304">
      <formula>$C235=1</formula>
    </cfRule>
  </conditionalFormatting>
  <conditionalFormatting sqref="P235:Q235">
    <cfRule type="expression" dxfId="161" priority="297">
      <formula>OR($C235=0,$C235=4)</formula>
    </cfRule>
    <cfRule type="expression" dxfId="160" priority="298">
      <formula>$C235=3</formula>
    </cfRule>
    <cfRule type="expression" dxfId="159" priority="299">
      <formula>$C235=2</formula>
    </cfRule>
    <cfRule type="expression" dxfId="158" priority="300">
      <formula>$C235=1</formula>
    </cfRule>
  </conditionalFormatting>
  <conditionalFormatting sqref="O241:W241">
    <cfRule type="expression" dxfId="157" priority="253">
      <formula>OR($C241=0,$C241=4)</formula>
    </cfRule>
    <cfRule type="expression" dxfId="156" priority="254">
      <formula>$C241=3</formula>
    </cfRule>
    <cfRule type="expression" dxfId="155" priority="255">
      <formula>$C241=2</formula>
    </cfRule>
    <cfRule type="expression" dxfId="154" priority="256">
      <formula>$C241=1</formula>
    </cfRule>
  </conditionalFormatting>
  <conditionalFormatting sqref="S241:V241 P241:Q241">
    <cfRule type="expression" dxfId="153" priority="249">
      <formula>OR($C241=0,$C241=4)</formula>
    </cfRule>
    <cfRule type="expression" dxfId="152" priority="250">
      <formula>$C241=3</formula>
    </cfRule>
    <cfRule type="expression" dxfId="151" priority="251">
      <formula>$C241=2</formula>
    </cfRule>
    <cfRule type="expression" dxfId="150" priority="252">
      <formula>$C241=1</formula>
    </cfRule>
  </conditionalFormatting>
  <conditionalFormatting sqref="M241">
    <cfRule type="cellIs" dxfId="149" priority="246" operator="notEqual">
      <formula>$N241</formula>
    </cfRule>
  </conditionalFormatting>
  <conditionalFormatting sqref="P282:Q282">
    <cfRule type="expression" dxfId="148" priority="242">
      <formula>OR($C282=0,$C282=4)</formula>
    </cfRule>
    <cfRule type="expression" dxfId="147" priority="243">
      <formula>$C282=3</formula>
    </cfRule>
    <cfRule type="expression" dxfId="146" priority="244">
      <formula>$C282=2</formula>
    </cfRule>
    <cfRule type="expression" dxfId="145" priority="245">
      <formula>$C282=1</formula>
    </cfRule>
  </conditionalFormatting>
  <conditionalFormatting sqref="P282:Q282">
    <cfRule type="expression" dxfId="144" priority="238">
      <formula>OR($C282=0,$C282=4)</formula>
    </cfRule>
    <cfRule type="expression" dxfId="143" priority="239">
      <formula>$C282=3</formula>
    </cfRule>
    <cfRule type="expression" dxfId="142" priority="240">
      <formula>$C282=2</formula>
    </cfRule>
    <cfRule type="expression" dxfId="141" priority="241">
      <formula>$C282=1</formula>
    </cfRule>
  </conditionalFormatting>
  <conditionalFormatting sqref="O290:W290">
    <cfRule type="expression" dxfId="140" priority="234">
      <formula>OR($C290=0,$C290=4)</formula>
    </cfRule>
    <cfRule type="expression" dxfId="139" priority="235">
      <formula>$C290=3</formula>
    </cfRule>
    <cfRule type="expression" dxfId="138" priority="236">
      <formula>$C290=2</formula>
    </cfRule>
    <cfRule type="expression" dxfId="137" priority="237">
      <formula>$C290=1</formula>
    </cfRule>
  </conditionalFormatting>
  <conditionalFormatting sqref="S290:V290 P290:Q290">
    <cfRule type="expression" dxfId="136" priority="230">
      <formula>OR($C290=0,$C290=4)</formula>
    </cfRule>
    <cfRule type="expression" dxfId="135" priority="231">
      <formula>$C290=3</formula>
    </cfRule>
    <cfRule type="expression" dxfId="134" priority="232">
      <formula>$C290=2</formula>
    </cfRule>
    <cfRule type="expression" dxfId="133" priority="233">
      <formula>$C290=1</formula>
    </cfRule>
  </conditionalFormatting>
  <conditionalFormatting sqref="M290">
    <cfRule type="cellIs" dxfId="132" priority="227" operator="notEqual">
      <formula>$N290</formula>
    </cfRule>
  </conditionalFormatting>
  <conditionalFormatting sqref="T192:T196">
    <cfRule type="expression" dxfId="131" priority="223">
      <formula>OR($C192=0,$C192=4)</formula>
    </cfRule>
    <cfRule type="expression" dxfId="130" priority="224">
      <formula>$C192=3</formula>
    </cfRule>
    <cfRule type="expression" dxfId="129" priority="225">
      <formula>$C192=2</formula>
    </cfRule>
    <cfRule type="expression" dxfId="128" priority="226">
      <formula>$C192=1</formula>
    </cfRule>
  </conditionalFormatting>
  <conditionalFormatting sqref="T192:T196">
    <cfRule type="expression" dxfId="127" priority="219">
      <formula>OR($C192=0,$C192=4)</formula>
    </cfRule>
    <cfRule type="expression" dxfId="126" priority="220">
      <formula>$C192=3</formula>
    </cfRule>
    <cfRule type="expression" dxfId="125" priority="221">
      <formula>$C192=2</formula>
    </cfRule>
    <cfRule type="expression" dxfId="124" priority="222">
      <formula>$C192=1</formula>
    </cfRule>
  </conditionalFormatting>
  <conditionalFormatting sqref="T197:T198">
    <cfRule type="expression" dxfId="123" priority="215">
      <formula>OR($C197=0,$C197=4)</formula>
    </cfRule>
    <cfRule type="expression" dxfId="122" priority="216">
      <formula>$C197=3</formula>
    </cfRule>
    <cfRule type="expression" dxfId="121" priority="217">
      <formula>$C197=2</formula>
    </cfRule>
    <cfRule type="expression" dxfId="120" priority="218">
      <formula>$C197=1</formula>
    </cfRule>
  </conditionalFormatting>
  <conditionalFormatting sqref="T197:T198">
    <cfRule type="expression" dxfId="119" priority="211">
      <formula>OR($C197=0,$C197=4)</formula>
    </cfRule>
    <cfRule type="expression" dxfId="118" priority="212">
      <formula>$C197=3</formula>
    </cfRule>
    <cfRule type="expression" dxfId="117" priority="213">
      <formula>$C197=2</formula>
    </cfRule>
    <cfRule type="expression" dxfId="116" priority="214">
      <formula>$C197=1</formula>
    </cfRule>
  </conditionalFormatting>
  <conditionalFormatting sqref="O53:W53 O55:W55">
    <cfRule type="expression" dxfId="115" priority="207">
      <formula>OR($C53=0,$C53=4)</formula>
    </cfRule>
    <cfRule type="expression" dxfId="114" priority="208">
      <formula>$C53=3</formula>
    </cfRule>
    <cfRule type="expression" dxfId="113" priority="209">
      <formula>$C53=2</formula>
    </cfRule>
    <cfRule type="expression" dxfId="112" priority="210">
      <formula>$C53=1</formula>
    </cfRule>
  </conditionalFormatting>
  <conditionalFormatting sqref="P53:Q53 P55:Q55">
    <cfRule type="expression" dxfId="111" priority="203">
      <formula>OR($C53=0,$C53=4)</formula>
    </cfRule>
    <cfRule type="expression" dxfId="110" priority="204">
      <formula>$C53=3</formula>
    </cfRule>
    <cfRule type="expression" dxfId="109" priority="205">
      <formula>$C53=2</formula>
    </cfRule>
    <cfRule type="expression" dxfId="108" priority="206">
      <formula>$C53=1</formula>
    </cfRule>
  </conditionalFormatting>
  <conditionalFormatting sqref="O62 R62:W62">
    <cfRule type="expression" dxfId="107" priority="197">
      <formula>OR($C62=0,$C62=4)</formula>
    </cfRule>
    <cfRule type="expression" dxfId="106" priority="198">
      <formula>$C62=3</formula>
    </cfRule>
    <cfRule type="expression" dxfId="105" priority="199">
      <formula>$C62=2</formula>
    </cfRule>
    <cfRule type="expression" dxfId="104" priority="200">
      <formula>$C62=1</formula>
    </cfRule>
  </conditionalFormatting>
  <conditionalFormatting sqref="P56:Q58 P60:Q60">
    <cfRule type="expression" dxfId="103" priority="191">
      <formula>OR($C56=0,$C56=4)</formula>
    </cfRule>
    <cfRule type="expression" dxfId="102" priority="192">
      <formula>$C56=3</formula>
    </cfRule>
    <cfRule type="expression" dxfId="101" priority="193">
      <formula>$C56=2</formula>
    </cfRule>
    <cfRule type="expression" dxfId="100" priority="194">
      <formula>$C56=1</formula>
    </cfRule>
  </conditionalFormatting>
  <conditionalFormatting sqref="P56:Q58 P60:Q60">
    <cfRule type="expression" dxfId="99" priority="187">
      <formula>OR($C56=0,$C56=4)</formula>
    </cfRule>
    <cfRule type="expression" dxfId="98" priority="188">
      <formula>$C56=3</formula>
    </cfRule>
    <cfRule type="expression" dxfId="97" priority="189">
      <formula>$C56=2</formula>
    </cfRule>
    <cfRule type="expression" dxfId="96" priority="190">
      <formula>$C56=1</formula>
    </cfRule>
  </conditionalFormatting>
  <conditionalFormatting sqref="P61:Q62">
    <cfRule type="expression" dxfId="95" priority="183">
      <formula>OR($C61=0,$C61=4)</formula>
    </cfRule>
    <cfRule type="expression" dxfId="94" priority="184">
      <formula>$C61=3</formula>
    </cfRule>
    <cfRule type="expression" dxfId="93" priority="185">
      <formula>$C61=2</formula>
    </cfRule>
    <cfRule type="expression" dxfId="92" priority="186">
      <formula>$C61=1</formula>
    </cfRule>
  </conditionalFormatting>
  <conditionalFormatting sqref="P61:Q62">
    <cfRule type="expression" dxfId="91" priority="179">
      <formula>OR($C61=0,$C61=4)</formula>
    </cfRule>
    <cfRule type="expression" dxfId="90" priority="180">
      <formula>$C61=3</formula>
    </cfRule>
    <cfRule type="expression" dxfId="89" priority="181">
      <formula>$C61=2</formula>
    </cfRule>
    <cfRule type="expression" dxfId="88" priority="182">
      <formula>$C61=1</formula>
    </cfRule>
  </conditionalFormatting>
  <conditionalFormatting sqref="P59:Q59">
    <cfRule type="expression" dxfId="87" priority="175">
      <formula>OR($C59=0,$C59=4)</formula>
    </cfRule>
    <cfRule type="expression" dxfId="86" priority="176">
      <formula>$C59=3</formula>
    </cfRule>
    <cfRule type="expression" dxfId="85" priority="177">
      <formula>$C59=2</formula>
    </cfRule>
    <cfRule type="expression" dxfId="84" priority="178">
      <formula>$C59=1</formula>
    </cfRule>
  </conditionalFormatting>
  <conditionalFormatting sqref="P59:Q59">
    <cfRule type="expression" dxfId="83" priority="171">
      <formula>OR($C59=0,$C59=4)</formula>
    </cfRule>
    <cfRule type="expression" dxfId="82" priority="172">
      <formula>$C59=3</formula>
    </cfRule>
    <cfRule type="expression" dxfId="81" priority="173">
      <formula>$C59=2</formula>
    </cfRule>
    <cfRule type="expression" dxfId="80" priority="174">
      <formula>$C59=1</formula>
    </cfRule>
  </conditionalFormatting>
  <conditionalFormatting sqref="O54:W54">
    <cfRule type="expression" dxfId="79" priority="127">
      <formula>OR($C54=0,$C54=4)</formula>
    </cfRule>
    <cfRule type="expression" dxfId="78" priority="128">
      <formula>$C54=3</formula>
    </cfRule>
    <cfRule type="expression" dxfId="77" priority="129">
      <formula>$C54=2</formula>
    </cfRule>
    <cfRule type="expression" dxfId="76" priority="130">
      <formula>$C54=1</formula>
    </cfRule>
  </conditionalFormatting>
  <conditionalFormatting sqref="S54:V54 P54:Q54">
    <cfRule type="expression" dxfId="75" priority="123">
      <formula>OR($C54=0,$C54=4)</formula>
    </cfRule>
    <cfRule type="expression" dxfId="74" priority="124">
      <formula>$C54=3</formula>
    </cfRule>
    <cfRule type="expression" dxfId="73" priority="125">
      <formula>$C54=2</formula>
    </cfRule>
    <cfRule type="expression" dxfId="72" priority="126">
      <formula>$C54=1</formula>
    </cfRule>
  </conditionalFormatting>
  <conditionalFormatting sqref="M54">
    <cfRule type="cellIs" dxfId="71" priority="120" operator="notEqual">
      <formula>$N54</formula>
    </cfRule>
  </conditionalFormatting>
  <conditionalFormatting sqref="O175:W175 O176:O177 R176:W177">
    <cfRule type="expression" dxfId="70" priority="116">
      <formula>OR($C175=0,$C175=4)</formula>
    </cfRule>
    <cfRule type="expression" dxfId="69" priority="117">
      <formula>$C175=3</formula>
    </cfRule>
    <cfRule type="expression" dxfId="68" priority="118">
      <formula>$C175=2</formula>
    </cfRule>
    <cfRule type="expression" dxfId="67" priority="119">
      <formula>$C175=1</formula>
    </cfRule>
  </conditionalFormatting>
  <conditionalFormatting sqref="S175:V177 P175:Q175">
    <cfRule type="expression" dxfId="66" priority="112">
      <formula>OR($C175=0,$C175=4)</formula>
    </cfRule>
    <cfRule type="expression" dxfId="65" priority="113">
      <formula>$C175=3</formula>
    </cfRule>
    <cfRule type="expression" dxfId="64" priority="114">
      <formula>$C175=2</formula>
    </cfRule>
    <cfRule type="expression" dxfId="63" priority="115">
      <formula>$C175=1</formula>
    </cfRule>
  </conditionalFormatting>
  <conditionalFormatting sqref="M175:M177">
    <cfRule type="cellIs" dxfId="62" priority="109" operator="notEqual">
      <formula>$N175</formula>
    </cfRule>
  </conditionalFormatting>
  <conditionalFormatting sqref="P176:Q176">
    <cfRule type="expression" dxfId="61" priority="105">
      <formula>OR($C176=0,$C176=4)</formula>
    </cfRule>
    <cfRule type="expression" dxfId="60" priority="106">
      <formula>$C176=3</formula>
    </cfRule>
    <cfRule type="expression" dxfId="59" priority="107">
      <formula>$C176=2</formula>
    </cfRule>
    <cfRule type="expression" dxfId="58" priority="108">
      <formula>$C176=1</formula>
    </cfRule>
  </conditionalFormatting>
  <conditionalFormatting sqref="P176:Q176">
    <cfRule type="expression" dxfId="57" priority="101">
      <formula>OR($C176=0,$C176=4)</formula>
    </cfRule>
    <cfRule type="expression" dxfId="56" priority="102">
      <formula>$C176=3</formula>
    </cfRule>
    <cfRule type="expression" dxfId="55" priority="103">
      <formula>$C176=2</formula>
    </cfRule>
    <cfRule type="expression" dxfId="54" priority="104">
      <formula>$C176=1</formula>
    </cfRule>
  </conditionalFormatting>
  <conditionalFormatting sqref="P177:Q177">
    <cfRule type="expression" dxfId="53" priority="87">
      <formula>OR($C177=0,$C177=4)</formula>
    </cfRule>
    <cfRule type="expression" dxfId="52" priority="88">
      <formula>$C177=3</formula>
    </cfRule>
    <cfRule type="expression" dxfId="51" priority="89">
      <formula>$C177=2</formula>
    </cfRule>
    <cfRule type="expression" dxfId="50" priority="90">
      <formula>$C177=1</formula>
    </cfRule>
  </conditionalFormatting>
  <conditionalFormatting sqref="P177:Q177">
    <cfRule type="expression" dxfId="49" priority="83">
      <formula>OR($C177=0,$C177=4)</formula>
    </cfRule>
    <cfRule type="expression" dxfId="48" priority="84">
      <formula>$C177=3</formula>
    </cfRule>
    <cfRule type="expression" dxfId="47" priority="85">
      <formula>$C177=2</formula>
    </cfRule>
    <cfRule type="expression" dxfId="46" priority="86">
      <formula>$C177=1</formula>
    </cfRule>
  </conditionalFormatting>
  <conditionalFormatting sqref="O179:O181 R179:W181">
    <cfRule type="expression" dxfId="45" priority="79">
      <formula>OR($C179=0,$C179=4)</formula>
    </cfRule>
    <cfRule type="expression" dxfId="44" priority="80">
      <formula>$C179=3</formula>
    </cfRule>
    <cfRule type="expression" dxfId="43" priority="81">
      <formula>$C179=2</formula>
    </cfRule>
    <cfRule type="expression" dxfId="42" priority="82">
      <formula>$C179=1</formula>
    </cfRule>
  </conditionalFormatting>
  <conditionalFormatting sqref="P179:Q179">
    <cfRule type="expression" dxfId="41" priority="63">
      <formula>OR($C179=0,$C179=4)</formula>
    </cfRule>
    <cfRule type="expression" dxfId="40" priority="64">
      <formula>$C179=3</formula>
    </cfRule>
    <cfRule type="expression" dxfId="39" priority="65">
      <formula>$C179=2</formula>
    </cfRule>
    <cfRule type="expression" dxfId="38" priority="66">
      <formula>$C179=1</formula>
    </cfRule>
  </conditionalFormatting>
  <conditionalFormatting sqref="P179:Q179">
    <cfRule type="expression" dxfId="37" priority="59">
      <formula>OR($C179=0,$C179=4)</formula>
    </cfRule>
    <cfRule type="expression" dxfId="36" priority="60">
      <formula>$C179=3</formula>
    </cfRule>
    <cfRule type="expression" dxfId="35" priority="61">
      <formula>$C179=2</formula>
    </cfRule>
    <cfRule type="expression" dxfId="34" priority="62">
      <formula>$C179=1</formula>
    </cfRule>
  </conditionalFormatting>
  <conditionalFormatting sqref="P180:Q180">
    <cfRule type="expression" dxfId="33" priority="45">
      <formula>OR($C180=0,$C180=4)</formula>
    </cfRule>
    <cfRule type="expression" dxfId="32" priority="46">
      <formula>$C180=3</formula>
    </cfRule>
    <cfRule type="expression" dxfId="31" priority="47">
      <formula>$C180=2</formula>
    </cfRule>
    <cfRule type="expression" dxfId="30" priority="48">
      <formula>$C180=1</formula>
    </cfRule>
  </conditionalFormatting>
  <conditionalFormatting sqref="P180:Q180">
    <cfRule type="expression" dxfId="29" priority="41">
      <formula>OR($C180=0,$C180=4)</formula>
    </cfRule>
    <cfRule type="expression" dxfId="28" priority="42">
      <formula>$C180=3</formula>
    </cfRule>
    <cfRule type="expression" dxfId="27" priority="43">
      <formula>$C180=2</formula>
    </cfRule>
    <cfRule type="expression" dxfId="26" priority="44">
      <formula>$C180=1</formula>
    </cfRule>
  </conditionalFormatting>
  <conditionalFormatting sqref="P181:Q181">
    <cfRule type="expression" dxfId="25" priority="27">
      <formula>OR($C181=0,$C181=4)</formula>
    </cfRule>
    <cfRule type="expression" dxfId="24" priority="28">
      <formula>$C181=3</formula>
    </cfRule>
    <cfRule type="expression" dxfId="23" priority="29">
      <formula>$C181=2</formula>
    </cfRule>
    <cfRule type="expression" dxfId="22" priority="30">
      <formula>$C181=1</formula>
    </cfRule>
  </conditionalFormatting>
  <conditionalFormatting sqref="P181:Q181">
    <cfRule type="expression" dxfId="21" priority="23">
      <formula>OR($C181=0,$C181=4)</formula>
    </cfRule>
    <cfRule type="expression" dxfId="20" priority="24">
      <formula>$C181=3</formula>
    </cfRule>
    <cfRule type="expression" dxfId="19" priority="25">
      <formula>$C181=2</formula>
    </cfRule>
    <cfRule type="expression" dxfId="18" priority="26">
      <formula>$C181=1</formula>
    </cfRule>
  </conditionalFormatting>
  <conditionalFormatting sqref="O297:W297">
    <cfRule type="expression" dxfId="17" priority="19">
      <formula>OR($C297=0,$C297=4)</formula>
    </cfRule>
    <cfRule type="expression" dxfId="16" priority="20">
      <formula>$C297=3</formula>
    </cfRule>
    <cfRule type="expression" dxfId="15" priority="21">
      <formula>$C297=2</formula>
    </cfRule>
    <cfRule type="expression" dxfId="14" priority="22">
      <formula>$C297=1</formula>
    </cfRule>
  </conditionalFormatting>
  <conditionalFormatting sqref="S297:V297 P297:Q297">
    <cfRule type="expression" dxfId="13" priority="15">
      <formula>OR($C297=0,$C297=4)</formula>
    </cfRule>
    <cfRule type="expression" dxfId="12" priority="16">
      <formula>$C297=3</formula>
    </cfRule>
    <cfRule type="expression" dxfId="11" priority="17">
      <formula>$C297=2</formula>
    </cfRule>
    <cfRule type="expression" dxfId="10" priority="18">
      <formula>$C297=1</formula>
    </cfRule>
  </conditionalFormatting>
  <conditionalFormatting sqref="M297">
    <cfRule type="cellIs" dxfId="9" priority="12" operator="notEqual">
      <formula>$N297</formula>
    </cfRule>
  </conditionalFormatting>
  <conditionalFormatting sqref="O276:W276">
    <cfRule type="expression" dxfId="8" priority="8">
      <formula>OR($C276=0,$C276=4)</formula>
    </cfRule>
    <cfRule type="expression" dxfId="7" priority="9">
      <formula>$C276=3</formula>
    </cfRule>
    <cfRule type="expression" dxfId="6" priority="10">
      <formula>$C276=2</formula>
    </cfRule>
    <cfRule type="expression" dxfId="5" priority="11">
      <formula>$C276=1</formula>
    </cfRule>
  </conditionalFormatting>
  <conditionalFormatting sqref="S276:V276 P276:Q276">
    <cfRule type="expression" dxfId="4" priority="4">
      <formula>OR($C276=0,$C276=4)</formula>
    </cfRule>
    <cfRule type="expression" dxfId="3" priority="5">
      <formula>$C276=3</formula>
    </cfRule>
    <cfRule type="expression" dxfId="2" priority="6">
      <formula>$C276=2</formula>
    </cfRule>
    <cfRule type="expression" dxfId="1" priority="7">
      <formula>$C276=1</formula>
    </cfRule>
  </conditionalFormatting>
  <conditionalFormatting sqref="M276">
    <cfRule type="cellIs" dxfId="0" priority="1" operator="notEqual">
      <formula>$N276</formula>
    </cfRule>
  </conditionalFormatting>
  <dataValidations count="18">
    <dataValidation allowBlank="1" showInputMessage="1" showErrorMessage="1" promptTitle="Placa de Obra" prompt="Área: 4,50 m²" sqref="T39"/>
    <dataValidation allowBlank="1" showInputMessage="1" showErrorMessage="1" promptTitle="Área Total Construída (M²)" prompt="Consultar projeto arquitetônico atualizado." sqref="S14:U14"/>
    <dataValidation allowBlank="1" showInputMessage="1" showErrorMessage="1" promptTitle="Área Existente" prompt="Consultar projeto arquitetônico atualizado." sqref="O14:Q14"/>
    <dataValidation type="list" allowBlank="1" showInputMessage="1" sqref="R18 R21:R346">
      <formula1>IF(M18="Nível 2",ORÇAMENTO.ListaServiços,"ERRO")</formula1>
    </dataValidation>
    <dataValidation type="custom" allowBlank="1" showInputMessage="1" showErrorMessage="1" sqref="A347">
      <formula1>-1</formula1>
    </dataValidation>
    <dataValidation type="list" allowBlank="1" showInputMessage="1" showErrorMessage="1" sqref="M8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8 M20:M346">
      <formula1>"Nível 1,Nível 2,Nível 3,Nível 4,Serviço"</formula1>
    </dataValidation>
    <dataValidation allowBlank="1" showInputMessage="1" showErrorMessage="1" promptTitle="Data" prompt="Atualizada automaticamente com a data atual" sqref="S8"/>
    <dataValidation allowBlank="1" showInputMessage="1" showErrorMessage="1" promptTitle="Área a Construir" prompt="Consultar projeto arquitetônico atualizado." sqref="R14"/>
    <dataValidation allowBlank="1" showInputMessage="1" showErrorMessage="1" promptTitle="Código INEP:" prompt="Consultar planilha oculta &quot;Unidades Escolares&quot; ou o endereço http://seduc.go.gov.br/escolas/" sqref="V5"/>
    <dataValidation allowBlank="1" showInputMessage="1" showErrorMessage="1" promptTitle="SINAPI" prompt="Atualizar mensalmente o banco de dados com os custos e índices da construção civil." sqref="V14"/>
    <dataValidation allowBlank="1" showInputMessage="1" showErrorMessage="1" promptTitle="Custo Referencial de Serviços" prompt="Tabelas 133 e 134 - Custos de Obras Civis." sqref="V11"/>
    <dataValidation allowBlank="1" showInputMessage="1" showErrorMessage="1" promptTitle="Indicar tipo:" prompt="• Reforma;_x000a_• Ampliação;_x000a_• Implantação de Quadra Coberta;_x000a_• Etc." sqref="O8:O9"/>
    <dataValidation allowBlank="1" showInputMessage="1" showErrorMessage="1" promptTitle="ALERTA!" prompt="Altere referência AGETOP" sqref="W14"/>
    <dataValidation type="list" allowBlank="1" showInputMessage="1" showErrorMessage="1" sqref="P18 P20:P346">
      <formula1>"AGETOP,SINAPI,COMPOSIÇÃO,COTAÇÃO"</formula1>
    </dataValidation>
    <dataValidation allowBlank="1" showInputMessage="1" showErrorMessage="1" promptTitle="ATENÇÃO" prompt="Altere o CÓDIGO INEP." sqref="O11:O12"/>
    <dataValidation type="list" allowBlank="1" showInputMessage="1" showErrorMessage="1" sqref="W11">
      <formula1>"DESONERADA,NÃO DESONERADA"</formula1>
    </dataValidation>
    <dataValidation allowBlank="1" showInputMessage="1" showErrorMessage="1" promptTitle="ATENÇÃO!" prompt="Altere o CÓDIGO INEP." sqref="O5:O6 V8 R1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10" orientation="portrait" r:id="rId2"/>
  <headerFooter scaleWithDoc="0" alignWithMargins="0">
    <oddFooter>&amp;R
&amp;C&amp;"Times New Roman,Normal"&amp;5THAÍS FALEIROS CARRIJO
TECNÓLOGA EM CONSTRUÇÃO DE EDIFÍCIOS / ENGENHEIRA CIVIL
CREA 15186/D-GO</oddFooter>
  </headerFooter>
  <rowBreaks count="2" manualBreakCount="2">
    <brk id="307" min="14" max="23" man="1"/>
    <brk id="347" min="14" max="23" man="1"/>
  </rowBreaks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ORÇAMENTO.Nivel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2019-11-26T11:23:17Z</dcterms:created>
  <dcterms:modified xsi:type="dcterms:W3CDTF">2019-11-26T13:27:17Z</dcterms:modified>
</cp:coreProperties>
</file>