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21. CE HERMÍNIO RODRIGUES LEÃO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Orçamento!$L$18:$L$221</definedName>
    <definedName name="_xlnm.Print_Area" localSheetId="0">Orçamento!$O$1:$W$221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Orçamento!$207:$207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Orçamento!#REF!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Orçamento!$W$210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Orçamento!#REF!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6" i="1" l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H19" i="1"/>
  <c r="C19" i="1"/>
  <c r="A19" i="1"/>
  <c r="E18" i="1"/>
  <c r="A17" i="1"/>
  <c r="C17" i="1" s="1"/>
  <c r="E17" i="1" l="1"/>
  <c r="H17" i="1"/>
  <c r="D17" i="1"/>
  <c r="K17" i="1"/>
  <c r="G17" i="1"/>
  <c r="J17" i="1"/>
  <c r="F17" i="1"/>
  <c r="B17" i="1"/>
  <c r="I17" i="1"/>
  <c r="E19" i="1"/>
  <c r="I19" i="1"/>
  <c r="B19" i="1"/>
  <c r="F19" i="1"/>
  <c r="C20" i="1"/>
  <c r="G19" i="1"/>
  <c r="I20" i="1" l="1"/>
  <c r="E20" i="1"/>
  <c r="H20" i="1"/>
  <c r="G20" i="1"/>
  <c r="C21" i="1"/>
  <c r="F20" i="1"/>
  <c r="B20" i="1"/>
  <c r="C22" i="1" l="1"/>
  <c r="J21" i="1"/>
  <c r="F21" i="1"/>
  <c r="B21" i="1"/>
  <c r="I21" i="1"/>
  <c r="E21" i="1"/>
  <c r="H21" i="1"/>
  <c r="D21" i="1"/>
  <c r="K21" i="1"/>
  <c r="G21" i="1"/>
  <c r="K22" i="1" l="1"/>
  <c r="G22" i="1"/>
  <c r="C23" i="1"/>
  <c r="J22" i="1"/>
  <c r="F22" i="1"/>
  <c r="B22" i="1"/>
  <c r="I22" i="1"/>
  <c r="E22" i="1"/>
  <c r="H22" i="1"/>
  <c r="D22" i="1"/>
  <c r="H23" i="1" l="1"/>
  <c r="D23" i="1"/>
  <c r="K23" i="1"/>
  <c r="G23" i="1"/>
  <c r="C24" i="1"/>
  <c r="J23" i="1"/>
  <c r="F23" i="1"/>
  <c r="B23" i="1"/>
  <c r="I23" i="1"/>
  <c r="E23" i="1"/>
  <c r="I24" i="1" l="1"/>
  <c r="E24" i="1"/>
  <c r="H24" i="1"/>
  <c r="D24" i="1"/>
  <c r="K24" i="1"/>
  <c r="G24" i="1"/>
  <c r="C25" i="1"/>
  <c r="J24" i="1"/>
  <c r="F24" i="1"/>
  <c r="B24" i="1"/>
  <c r="C26" i="1" l="1"/>
  <c r="J25" i="1"/>
  <c r="F25" i="1"/>
  <c r="B25" i="1"/>
  <c r="I25" i="1"/>
  <c r="E25" i="1"/>
  <c r="H25" i="1"/>
  <c r="D25" i="1"/>
  <c r="K25" i="1"/>
  <c r="G25" i="1"/>
  <c r="K26" i="1" l="1"/>
  <c r="G26" i="1"/>
  <c r="C27" i="1"/>
  <c r="J26" i="1"/>
  <c r="F26" i="1"/>
  <c r="B26" i="1"/>
  <c r="I26" i="1"/>
  <c r="E26" i="1"/>
  <c r="H26" i="1"/>
  <c r="D26" i="1"/>
  <c r="H27" i="1" l="1"/>
  <c r="D27" i="1"/>
  <c r="K27" i="1"/>
  <c r="G27" i="1"/>
  <c r="C28" i="1"/>
  <c r="J27" i="1"/>
  <c r="F27" i="1"/>
  <c r="B27" i="1"/>
  <c r="I27" i="1"/>
  <c r="E27" i="1"/>
  <c r="I28" i="1" l="1"/>
  <c r="E28" i="1"/>
  <c r="H28" i="1"/>
  <c r="D28" i="1"/>
  <c r="K28" i="1"/>
  <c r="G28" i="1"/>
  <c r="C29" i="1"/>
  <c r="J28" i="1"/>
  <c r="F28" i="1"/>
  <c r="B28" i="1"/>
  <c r="C30" i="1" l="1"/>
  <c r="J29" i="1"/>
  <c r="F29" i="1"/>
  <c r="B29" i="1"/>
  <c r="I29" i="1"/>
  <c r="E29" i="1"/>
  <c r="H29" i="1"/>
  <c r="D29" i="1"/>
  <c r="K29" i="1"/>
  <c r="G29" i="1"/>
  <c r="K30" i="1" l="1"/>
  <c r="G30" i="1"/>
  <c r="C31" i="1"/>
  <c r="J30" i="1"/>
  <c r="F30" i="1"/>
  <c r="B30" i="1"/>
  <c r="I30" i="1"/>
  <c r="E30" i="1"/>
  <c r="H30" i="1"/>
  <c r="D30" i="1"/>
  <c r="H31" i="1" l="1"/>
  <c r="D31" i="1"/>
  <c r="K31" i="1"/>
  <c r="G31" i="1"/>
  <c r="J31" i="1"/>
  <c r="F31" i="1"/>
  <c r="B31" i="1"/>
  <c r="C32" i="1" s="1"/>
  <c r="I31" i="1"/>
  <c r="E31" i="1"/>
  <c r="I32" i="1" l="1"/>
  <c r="E32" i="1"/>
  <c r="H32" i="1"/>
  <c r="G32" i="1"/>
  <c r="C33" i="1"/>
  <c r="F32" i="1"/>
  <c r="B32" i="1"/>
  <c r="H33" i="1" l="1"/>
  <c r="K33" i="1"/>
  <c r="G33" i="1"/>
  <c r="F33" i="1"/>
  <c r="B33" i="1"/>
  <c r="E33" i="1"/>
  <c r="J33" i="1"/>
  <c r="D33" i="1"/>
  <c r="C34" i="1"/>
  <c r="I33" i="1"/>
  <c r="I34" i="1" l="1"/>
  <c r="E34" i="1"/>
  <c r="H34" i="1"/>
  <c r="B34" i="1"/>
  <c r="C35" i="1" s="1"/>
  <c r="G34" i="1"/>
  <c r="F34" i="1"/>
  <c r="K32" i="1" s="1"/>
  <c r="C36" i="1" l="1"/>
  <c r="F35" i="1"/>
  <c r="B35" i="1"/>
  <c r="I35" i="1"/>
  <c r="E35" i="1"/>
  <c r="H35" i="1"/>
  <c r="G35" i="1"/>
  <c r="K36" i="1" l="1"/>
  <c r="G36" i="1"/>
  <c r="C37" i="1"/>
  <c r="J36" i="1"/>
  <c r="F36" i="1"/>
  <c r="B36" i="1"/>
  <c r="I36" i="1"/>
  <c r="H36" i="1"/>
  <c r="E36" i="1"/>
  <c r="D36" i="1"/>
  <c r="H37" i="1" l="1"/>
  <c r="D37" i="1"/>
  <c r="K37" i="1"/>
  <c r="G37" i="1"/>
  <c r="F37" i="1"/>
  <c r="E37" i="1"/>
  <c r="J37" i="1"/>
  <c r="B37" i="1"/>
  <c r="C38" i="1"/>
  <c r="I37" i="1"/>
  <c r="I38" i="1" l="1"/>
  <c r="E38" i="1"/>
  <c r="H38" i="1"/>
  <c r="D38" i="1"/>
  <c r="J38" i="1"/>
  <c r="B38" i="1"/>
  <c r="C39" i="1"/>
  <c r="G38" i="1"/>
  <c r="F38" i="1"/>
  <c r="K38" i="1"/>
  <c r="C40" i="1" l="1"/>
  <c r="J39" i="1"/>
  <c r="F39" i="1"/>
  <c r="B39" i="1"/>
  <c r="I39" i="1"/>
  <c r="E39" i="1"/>
  <c r="D39" i="1"/>
  <c r="K39" i="1"/>
  <c r="H39" i="1"/>
  <c r="G39" i="1"/>
  <c r="I40" i="1" l="1"/>
  <c r="E40" i="1"/>
  <c r="K40" i="1"/>
  <c r="G40" i="1"/>
  <c r="C41" i="1"/>
  <c r="J40" i="1"/>
  <c r="F40" i="1"/>
  <c r="B40" i="1"/>
  <c r="H40" i="1"/>
  <c r="D40" i="1"/>
  <c r="C42" i="1" l="1"/>
  <c r="F41" i="1"/>
  <c r="B41" i="1"/>
  <c r="I41" i="1"/>
  <c r="E41" i="1"/>
  <c r="H41" i="1"/>
  <c r="G41" i="1"/>
  <c r="G42" i="1" l="1"/>
  <c r="C43" i="1"/>
  <c r="F42" i="1"/>
  <c r="B42" i="1"/>
  <c r="I42" i="1"/>
  <c r="E42" i="1"/>
  <c r="H42" i="1"/>
  <c r="H43" i="1" l="1"/>
  <c r="D43" i="1"/>
  <c r="K43" i="1"/>
  <c r="G43" i="1"/>
  <c r="C44" i="1"/>
  <c r="J43" i="1"/>
  <c r="F43" i="1"/>
  <c r="B43" i="1"/>
  <c r="I43" i="1"/>
  <c r="E43" i="1"/>
  <c r="I44" i="1" l="1"/>
  <c r="E44" i="1"/>
  <c r="H44" i="1"/>
  <c r="D44" i="1"/>
  <c r="K44" i="1"/>
  <c r="G44" i="1"/>
  <c r="C45" i="1"/>
  <c r="J44" i="1"/>
  <c r="F44" i="1"/>
  <c r="B44" i="1"/>
  <c r="C46" i="1" l="1"/>
  <c r="J45" i="1"/>
  <c r="F45" i="1"/>
  <c r="B45" i="1"/>
  <c r="I45" i="1"/>
  <c r="E45" i="1"/>
  <c r="H45" i="1"/>
  <c r="D45" i="1"/>
  <c r="K45" i="1"/>
  <c r="G45" i="1"/>
  <c r="K46" i="1" l="1"/>
  <c r="G46" i="1"/>
  <c r="C47" i="1"/>
  <c r="J46" i="1"/>
  <c r="F46" i="1"/>
  <c r="B46" i="1"/>
  <c r="I46" i="1"/>
  <c r="E46" i="1"/>
  <c r="H46" i="1"/>
  <c r="D46" i="1"/>
  <c r="H47" i="1" l="1"/>
  <c r="D47" i="1"/>
  <c r="K47" i="1"/>
  <c r="G47" i="1"/>
  <c r="C48" i="1"/>
  <c r="J47" i="1"/>
  <c r="F47" i="1"/>
  <c r="B47" i="1"/>
  <c r="I47" i="1"/>
  <c r="E47" i="1"/>
  <c r="I48" i="1" l="1"/>
  <c r="E48" i="1"/>
  <c r="H48" i="1"/>
  <c r="D48" i="1"/>
  <c r="K48" i="1"/>
  <c r="G48" i="1"/>
  <c r="C49" i="1"/>
  <c r="J48" i="1"/>
  <c r="F48" i="1"/>
  <c r="B48" i="1"/>
  <c r="C50" i="1" l="1"/>
  <c r="J49" i="1"/>
  <c r="F49" i="1"/>
  <c r="B49" i="1"/>
  <c r="I49" i="1"/>
  <c r="E49" i="1"/>
  <c r="H49" i="1"/>
  <c r="D49" i="1"/>
  <c r="K49" i="1"/>
  <c r="G49" i="1"/>
  <c r="K50" i="1" l="1"/>
  <c r="G50" i="1"/>
  <c r="C51" i="1"/>
  <c r="J50" i="1"/>
  <c r="F50" i="1"/>
  <c r="B50" i="1"/>
  <c r="I50" i="1"/>
  <c r="E50" i="1"/>
  <c r="H50" i="1"/>
  <c r="D50" i="1"/>
  <c r="H51" i="1" l="1"/>
  <c r="G51" i="1"/>
  <c r="C52" i="1"/>
  <c r="F51" i="1"/>
  <c r="B51" i="1"/>
  <c r="I51" i="1"/>
  <c r="E51" i="1"/>
  <c r="I52" i="1" l="1"/>
  <c r="E52" i="1"/>
  <c r="H52" i="1"/>
  <c r="D52" i="1"/>
  <c r="K52" i="1"/>
  <c r="G52" i="1"/>
  <c r="C53" i="1"/>
  <c r="J52" i="1"/>
  <c r="F52" i="1"/>
  <c r="B52" i="1"/>
  <c r="C54" i="1" l="1"/>
  <c r="J53" i="1"/>
  <c r="F53" i="1"/>
  <c r="B53" i="1"/>
  <c r="I53" i="1"/>
  <c r="E53" i="1"/>
  <c r="H53" i="1"/>
  <c r="D53" i="1"/>
  <c r="K53" i="1"/>
  <c r="G53" i="1"/>
  <c r="K54" i="1" l="1"/>
  <c r="G54" i="1"/>
  <c r="C55" i="1"/>
  <c r="J54" i="1"/>
  <c r="F54" i="1"/>
  <c r="B54" i="1"/>
  <c r="I54" i="1"/>
  <c r="E54" i="1"/>
  <c r="H54" i="1"/>
  <c r="D54" i="1"/>
  <c r="H55" i="1" l="1"/>
  <c r="D55" i="1"/>
  <c r="K55" i="1"/>
  <c r="G55" i="1"/>
  <c r="C56" i="1"/>
  <c r="J55" i="1"/>
  <c r="F55" i="1"/>
  <c r="B55" i="1"/>
  <c r="I55" i="1"/>
  <c r="E55" i="1"/>
  <c r="I56" i="1" l="1"/>
  <c r="E56" i="1"/>
  <c r="H56" i="1"/>
  <c r="D56" i="1"/>
  <c r="K56" i="1"/>
  <c r="G56" i="1"/>
  <c r="C57" i="1"/>
  <c r="J56" i="1"/>
  <c r="F56" i="1"/>
  <c r="B56" i="1"/>
  <c r="C58" i="1" l="1"/>
  <c r="J57" i="1"/>
  <c r="F57" i="1"/>
  <c r="B57" i="1"/>
  <c r="I57" i="1"/>
  <c r="E57" i="1"/>
  <c r="H57" i="1"/>
  <c r="D57" i="1"/>
  <c r="K57" i="1"/>
  <c r="G57" i="1"/>
  <c r="G58" i="1" l="1"/>
  <c r="C59" i="1"/>
  <c r="F58" i="1"/>
  <c r="B58" i="1"/>
  <c r="I58" i="1"/>
  <c r="E58" i="1"/>
  <c r="H58" i="1"/>
  <c r="H59" i="1" l="1"/>
  <c r="D59" i="1"/>
  <c r="K59" i="1"/>
  <c r="G59" i="1"/>
  <c r="C60" i="1"/>
  <c r="J59" i="1"/>
  <c r="F59" i="1"/>
  <c r="B59" i="1"/>
  <c r="I59" i="1"/>
  <c r="E59" i="1"/>
  <c r="I60" i="1" l="1"/>
  <c r="E60" i="1"/>
  <c r="H60" i="1"/>
  <c r="D60" i="1"/>
  <c r="K60" i="1"/>
  <c r="G60" i="1"/>
  <c r="C61" i="1"/>
  <c r="J60" i="1"/>
  <c r="F60" i="1"/>
  <c r="B60" i="1"/>
  <c r="C62" i="1" l="1"/>
  <c r="J61" i="1"/>
  <c r="F61" i="1"/>
  <c r="B61" i="1"/>
  <c r="I61" i="1"/>
  <c r="E61" i="1"/>
  <c r="H61" i="1"/>
  <c r="D61" i="1"/>
  <c r="K61" i="1"/>
  <c r="G61" i="1"/>
  <c r="K62" i="1" l="1"/>
  <c r="G62" i="1"/>
  <c r="C63" i="1"/>
  <c r="J62" i="1"/>
  <c r="F62" i="1"/>
  <c r="B62" i="1"/>
  <c r="I62" i="1"/>
  <c r="E62" i="1"/>
  <c r="H62" i="1"/>
  <c r="D62" i="1"/>
  <c r="H63" i="1" l="1"/>
  <c r="D63" i="1"/>
  <c r="K63" i="1"/>
  <c r="G63" i="1"/>
  <c r="C64" i="1"/>
  <c r="J63" i="1"/>
  <c r="F63" i="1"/>
  <c r="B63" i="1"/>
  <c r="I63" i="1"/>
  <c r="E63" i="1"/>
  <c r="I64" i="1" l="1"/>
  <c r="E64" i="1"/>
  <c r="H64" i="1"/>
  <c r="D64" i="1"/>
  <c r="K64" i="1"/>
  <c r="G64" i="1"/>
  <c r="C65" i="1"/>
  <c r="J64" i="1"/>
  <c r="F64" i="1"/>
  <c r="B64" i="1"/>
  <c r="C66" i="1" l="1"/>
  <c r="J65" i="1"/>
  <c r="F65" i="1"/>
  <c r="B65" i="1"/>
  <c r="I65" i="1"/>
  <c r="E65" i="1"/>
  <c r="H65" i="1"/>
  <c r="D65" i="1"/>
  <c r="K65" i="1"/>
  <c r="G65" i="1"/>
  <c r="K66" i="1" l="1"/>
  <c r="G66" i="1"/>
  <c r="C67" i="1"/>
  <c r="J66" i="1"/>
  <c r="F66" i="1"/>
  <c r="B66" i="1"/>
  <c r="I66" i="1"/>
  <c r="E66" i="1"/>
  <c r="H66" i="1"/>
  <c r="D66" i="1"/>
  <c r="H67" i="1" l="1"/>
  <c r="D67" i="1"/>
  <c r="K67" i="1"/>
  <c r="G67" i="1"/>
  <c r="C68" i="1"/>
  <c r="J67" i="1"/>
  <c r="F67" i="1"/>
  <c r="B67" i="1"/>
  <c r="I67" i="1"/>
  <c r="E67" i="1"/>
  <c r="I68" i="1" l="1"/>
  <c r="E68" i="1"/>
  <c r="H68" i="1"/>
  <c r="D68" i="1"/>
  <c r="K68" i="1"/>
  <c r="G68" i="1"/>
  <c r="C69" i="1"/>
  <c r="J68" i="1"/>
  <c r="F68" i="1"/>
  <c r="B68" i="1"/>
  <c r="C70" i="1" l="1"/>
  <c r="J69" i="1"/>
  <c r="F69" i="1"/>
  <c r="B69" i="1"/>
  <c r="I69" i="1"/>
  <c r="E69" i="1"/>
  <c r="H69" i="1"/>
  <c r="D69" i="1"/>
  <c r="K69" i="1"/>
  <c r="G69" i="1"/>
  <c r="K70" i="1" l="1"/>
  <c r="G70" i="1"/>
  <c r="C71" i="1"/>
  <c r="J70" i="1"/>
  <c r="F70" i="1"/>
  <c r="B70" i="1"/>
  <c r="I70" i="1"/>
  <c r="E70" i="1"/>
  <c r="H70" i="1"/>
  <c r="D70" i="1"/>
  <c r="H71" i="1" l="1"/>
  <c r="D71" i="1"/>
  <c r="K71" i="1"/>
  <c r="G71" i="1"/>
  <c r="C72" i="1"/>
  <c r="J71" i="1"/>
  <c r="F71" i="1"/>
  <c r="B71" i="1"/>
  <c r="I71" i="1"/>
  <c r="E71" i="1"/>
  <c r="I72" i="1" l="1"/>
  <c r="E72" i="1"/>
  <c r="H72" i="1"/>
  <c r="D72" i="1"/>
  <c r="K72" i="1"/>
  <c r="G72" i="1"/>
  <c r="C73" i="1"/>
  <c r="J72" i="1"/>
  <c r="F72" i="1"/>
  <c r="B72" i="1"/>
  <c r="C74" i="1" l="1"/>
  <c r="J73" i="1"/>
  <c r="F73" i="1"/>
  <c r="B73" i="1"/>
  <c r="I73" i="1"/>
  <c r="E73" i="1"/>
  <c r="H73" i="1"/>
  <c r="D73" i="1"/>
  <c r="K73" i="1"/>
  <c r="G73" i="1"/>
  <c r="K74" i="1" l="1"/>
  <c r="G74" i="1"/>
  <c r="C75" i="1"/>
  <c r="J74" i="1"/>
  <c r="F74" i="1"/>
  <c r="B74" i="1"/>
  <c r="I74" i="1"/>
  <c r="E74" i="1"/>
  <c r="H74" i="1"/>
  <c r="D74" i="1"/>
  <c r="H75" i="1" l="1"/>
  <c r="D75" i="1"/>
  <c r="K75" i="1"/>
  <c r="G75" i="1"/>
  <c r="C76" i="1"/>
  <c r="J75" i="1"/>
  <c r="F75" i="1"/>
  <c r="B75" i="1"/>
  <c r="I75" i="1"/>
  <c r="E75" i="1"/>
  <c r="I76" i="1" l="1"/>
  <c r="E76" i="1"/>
  <c r="H76" i="1"/>
  <c r="D76" i="1"/>
  <c r="K76" i="1"/>
  <c r="G76" i="1"/>
  <c r="C77" i="1"/>
  <c r="J76" i="1"/>
  <c r="F76" i="1"/>
  <c r="B76" i="1"/>
  <c r="C78" i="1" l="1"/>
  <c r="J77" i="1"/>
  <c r="F77" i="1"/>
  <c r="B77" i="1"/>
  <c r="I77" i="1"/>
  <c r="E77" i="1"/>
  <c r="H77" i="1"/>
  <c r="D77" i="1"/>
  <c r="K77" i="1"/>
  <c r="G77" i="1"/>
  <c r="K78" i="1" l="1"/>
  <c r="G78" i="1"/>
  <c r="C79" i="1"/>
  <c r="J78" i="1"/>
  <c r="F78" i="1"/>
  <c r="B78" i="1"/>
  <c r="I78" i="1"/>
  <c r="E78" i="1"/>
  <c r="H78" i="1"/>
  <c r="D78" i="1"/>
  <c r="H79" i="1" l="1"/>
  <c r="D79" i="1"/>
  <c r="K79" i="1"/>
  <c r="G79" i="1"/>
  <c r="C80" i="1"/>
  <c r="J79" i="1"/>
  <c r="F79" i="1"/>
  <c r="B79" i="1"/>
  <c r="I79" i="1"/>
  <c r="E79" i="1"/>
  <c r="I80" i="1" l="1"/>
  <c r="E80" i="1"/>
  <c r="H80" i="1"/>
  <c r="D80" i="1"/>
  <c r="K80" i="1"/>
  <c r="G80" i="1"/>
  <c r="C81" i="1"/>
  <c r="J80" i="1"/>
  <c r="F80" i="1"/>
  <c r="B80" i="1"/>
  <c r="C82" i="1" l="1"/>
  <c r="J81" i="1"/>
  <c r="F81" i="1"/>
  <c r="B81" i="1"/>
  <c r="I81" i="1"/>
  <c r="E81" i="1"/>
  <c r="H81" i="1"/>
  <c r="D81" i="1"/>
  <c r="K81" i="1"/>
  <c r="G81" i="1"/>
  <c r="K82" i="1" l="1"/>
  <c r="G82" i="1"/>
  <c r="C83" i="1"/>
  <c r="J82" i="1"/>
  <c r="F82" i="1"/>
  <c r="B82" i="1"/>
  <c r="I82" i="1"/>
  <c r="E82" i="1"/>
  <c r="H82" i="1"/>
  <c r="D82" i="1"/>
  <c r="H83" i="1" l="1"/>
  <c r="D83" i="1"/>
  <c r="K83" i="1"/>
  <c r="G83" i="1"/>
  <c r="C84" i="1"/>
  <c r="J83" i="1"/>
  <c r="F83" i="1"/>
  <c r="B83" i="1"/>
  <c r="I83" i="1"/>
  <c r="E83" i="1"/>
  <c r="I84" i="1" l="1"/>
  <c r="E84" i="1"/>
  <c r="H84" i="1"/>
  <c r="D84" i="1"/>
  <c r="K84" i="1"/>
  <c r="G84" i="1"/>
  <c r="C85" i="1"/>
  <c r="J84" i="1"/>
  <c r="F84" i="1"/>
  <c r="B84" i="1"/>
  <c r="C86" i="1" l="1"/>
  <c r="J85" i="1"/>
  <c r="F85" i="1"/>
  <c r="B85" i="1"/>
  <c r="I85" i="1"/>
  <c r="E85" i="1"/>
  <c r="H85" i="1"/>
  <c r="D85" i="1"/>
  <c r="K85" i="1"/>
  <c r="G85" i="1"/>
  <c r="K86" i="1" l="1"/>
  <c r="G86" i="1"/>
  <c r="C87" i="1"/>
  <c r="J86" i="1"/>
  <c r="F86" i="1"/>
  <c r="B86" i="1"/>
  <c r="I86" i="1"/>
  <c r="E86" i="1"/>
  <c r="H86" i="1"/>
  <c r="D86" i="1"/>
  <c r="H87" i="1" l="1"/>
  <c r="D87" i="1"/>
  <c r="K87" i="1"/>
  <c r="G87" i="1"/>
  <c r="C88" i="1"/>
  <c r="J87" i="1"/>
  <c r="F87" i="1"/>
  <c r="B87" i="1"/>
  <c r="I87" i="1"/>
  <c r="E87" i="1"/>
  <c r="I88" i="1" l="1"/>
  <c r="E88" i="1"/>
  <c r="H88" i="1"/>
  <c r="D88" i="1"/>
  <c r="K88" i="1"/>
  <c r="G88" i="1"/>
  <c r="C89" i="1"/>
  <c r="J88" i="1"/>
  <c r="F88" i="1"/>
  <c r="B88" i="1"/>
  <c r="C90" i="1" l="1"/>
  <c r="J89" i="1"/>
  <c r="F89" i="1"/>
  <c r="B89" i="1"/>
  <c r="I89" i="1"/>
  <c r="E89" i="1"/>
  <c r="H89" i="1"/>
  <c r="D89" i="1"/>
  <c r="K89" i="1"/>
  <c r="G89" i="1"/>
  <c r="K90" i="1" l="1"/>
  <c r="G90" i="1"/>
  <c r="C91" i="1"/>
  <c r="J90" i="1"/>
  <c r="F90" i="1"/>
  <c r="B90" i="1"/>
  <c r="I90" i="1"/>
  <c r="E90" i="1"/>
  <c r="H90" i="1"/>
  <c r="D90" i="1"/>
  <c r="H91" i="1" l="1"/>
  <c r="D91" i="1"/>
  <c r="K91" i="1"/>
  <c r="G91" i="1"/>
  <c r="C92" i="1"/>
  <c r="J91" i="1"/>
  <c r="F91" i="1"/>
  <c r="B91" i="1"/>
  <c r="I91" i="1"/>
  <c r="E91" i="1"/>
  <c r="K92" i="1" l="1"/>
  <c r="G92" i="1"/>
  <c r="J92" i="1"/>
  <c r="E92" i="1"/>
  <c r="C93" i="1"/>
  <c r="I92" i="1"/>
  <c r="D92" i="1"/>
  <c r="H92" i="1"/>
  <c r="F92" i="1"/>
  <c r="B92" i="1"/>
  <c r="I93" i="1" l="1"/>
  <c r="E93" i="1"/>
  <c r="H93" i="1"/>
  <c r="D93" i="1"/>
  <c r="F93" i="1"/>
  <c r="K93" i="1"/>
  <c r="J93" i="1"/>
  <c r="B93" i="1"/>
  <c r="C94" i="1"/>
  <c r="G93" i="1"/>
  <c r="C95" i="1" l="1"/>
  <c r="J94" i="1"/>
  <c r="F94" i="1"/>
  <c r="B94" i="1"/>
  <c r="I94" i="1"/>
  <c r="E94" i="1"/>
  <c r="H94" i="1"/>
  <c r="G94" i="1"/>
  <c r="D94" i="1"/>
  <c r="K94" i="1"/>
  <c r="K95" i="1" l="1"/>
  <c r="G95" i="1"/>
  <c r="C96" i="1"/>
  <c r="J95" i="1"/>
  <c r="F95" i="1"/>
  <c r="B95" i="1"/>
  <c r="E95" i="1"/>
  <c r="D95" i="1"/>
  <c r="I95" i="1"/>
  <c r="H95" i="1"/>
  <c r="H96" i="1" l="1"/>
  <c r="D96" i="1"/>
  <c r="K96" i="1"/>
  <c r="G96" i="1"/>
  <c r="J96" i="1"/>
  <c r="B96" i="1"/>
  <c r="C97" i="1"/>
  <c r="I96" i="1"/>
  <c r="F96" i="1"/>
  <c r="E96" i="1"/>
  <c r="I97" i="1" l="1"/>
  <c r="E97" i="1"/>
  <c r="H97" i="1"/>
  <c r="F97" i="1"/>
  <c r="B97" i="1"/>
  <c r="C98" i="1" s="1"/>
  <c r="G97" i="1"/>
  <c r="C99" i="1" l="1"/>
  <c r="F98" i="1"/>
  <c r="B98" i="1"/>
  <c r="I98" i="1"/>
  <c r="E98" i="1"/>
  <c r="H98" i="1"/>
  <c r="G98" i="1"/>
  <c r="K99" i="1" l="1"/>
  <c r="G99" i="1"/>
  <c r="C100" i="1"/>
  <c r="J99" i="1"/>
  <c r="F99" i="1"/>
  <c r="B99" i="1"/>
  <c r="E99" i="1"/>
  <c r="D99" i="1"/>
  <c r="I99" i="1"/>
  <c r="H99" i="1"/>
  <c r="H100" i="1" l="1"/>
  <c r="D100" i="1"/>
  <c r="K100" i="1"/>
  <c r="G100" i="1"/>
  <c r="J100" i="1"/>
  <c r="B100" i="1"/>
  <c r="C101" i="1"/>
  <c r="I100" i="1"/>
  <c r="F100" i="1"/>
  <c r="E100" i="1"/>
  <c r="I101" i="1" l="1"/>
  <c r="E101" i="1"/>
  <c r="H101" i="1"/>
  <c r="D101" i="1"/>
  <c r="F101" i="1"/>
  <c r="K101" i="1"/>
  <c r="J101" i="1"/>
  <c r="B101" i="1"/>
  <c r="C102" i="1"/>
  <c r="G101" i="1"/>
  <c r="C103" i="1" l="1"/>
  <c r="J102" i="1"/>
  <c r="F102" i="1"/>
  <c r="B102" i="1"/>
  <c r="I102" i="1"/>
  <c r="E102" i="1"/>
  <c r="H102" i="1"/>
  <c r="G102" i="1"/>
  <c r="D102" i="1"/>
  <c r="K102" i="1"/>
  <c r="K103" i="1" l="1"/>
  <c r="G103" i="1"/>
  <c r="C104" i="1"/>
  <c r="J103" i="1"/>
  <c r="F103" i="1"/>
  <c r="B103" i="1"/>
  <c r="E103" i="1"/>
  <c r="D103" i="1"/>
  <c r="I103" i="1"/>
  <c r="H103" i="1"/>
  <c r="H104" i="1" l="1"/>
  <c r="D104" i="1"/>
  <c r="K104" i="1"/>
  <c r="G104" i="1"/>
  <c r="J104" i="1"/>
  <c r="B104" i="1"/>
  <c r="C105" i="1"/>
  <c r="I104" i="1"/>
  <c r="F104" i="1"/>
  <c r="E104" i="1"/>
  <c r="I105" i="1" l="1"/>
  <c r="E105" i="1"/>
  <c r="H105" i="1"/>
  <c r="D105" i="1"/>
  <c r="F105" i="1"/>
  <c r="K105" i="1"/>
  <c r="J105" i="1"/>
  <c r="B105" i="1"/>
  <c r="C106" i="1"/>
  <c r="G105" i="1"/>
  <c r="H106" i="1" l="1"/>
  <c r="C107" i="1"/>
  <c r="J106" i="1"/>
  <c r="F106" i="1"/>
  <c r="B106" i="1"/>
  <c r="I106" i="1"/>
  <c r="E106" i="1"/>
  <c r="K106" i="1"/>
  <c r="G106" i="1"/>
  <c r="D106" i="1"/>
  <c r="I107" i="1" l="1"/>
  <c r="E107" i="1"/>
  <c r="K107" i="1"/>
  <c r="G107" i="1"/>
  <c r="C108" i="1"/>
  <c r="J107" i="1"/>
  <c r="F107" i="1"/>
  <c r="B107" i="1"/>
  <c r="H107" i="1"/>
  <c r="D107" i="1"/>
  <c r="C109" i="1" l="1"/>
  <c r="J108" i="1"/>
  <c r="F108" i="1"/>
  <c r="B108" i="1"/>
  <c r="H108" i="1"/>
  <c r="D108" i="1"/>
  <c r="K108" i="1"/>
  <c r="G108" i="1"/>
  <c r="I108" i="1"/>
  <c r="E108" i="1"/>
  <c r="K109" i="1" l="1"/>
  <c r="G109" i="1"/>
  <c r="I109" i="1"/>
  <c r="E109" i="1"/>
  <c r="H109" i="1"/>
  <c r="D109" i="1"/>
  <c r="C110" i="1"/>
  <c r="B109" i="1"/>
  <c r="J109" i="1"/>
  <c r="F109" i="1"/>
  <c r="H110" i="1" l="1"/>
  <c r="D110" i="1"/>
  <c r="C111" i="1"/>
  <c r="J110" i="1"/>
  <c r="F110" i="1"/>
  <c r="B110" i="1"/>
  <c r="I110" i="1"/>
  <c r="E110" i="1"/>
  <c r="K110" i="1"/>
  <c r="G110" i="1"/>
  <c r="I111" i="1" l="1"/>
  <c r="E111" i="1"/>
  <c r="K111" i="1"/>
  <c r="G111" i="1"/>
  <c r="C112" i="1"/>
  <c r="J111" i="1"/>
  <c r="F111" i="1"/>
  <c r="B111" i="1"/>
  <c r="D111" i="1"/>
  <c r="H111" i="1"/>
  <c r="C113" i="1" l="1"/>
  <c r="J112" i="1"/>
  <c r="F112" i="1"/>
  <c r="B112" i="1"/>
  <c r="I112" i="1"/>
  <c r="E112" i="1"/>
  <c r="H112" i="1"/>
  <c r="D112" i="1"/>
  <c r="K112" i="1"/>
  <c r="G112" i="1"/>
  <c r="K113" i="1" l="1"/>
  <c r="G113" i="1"/>
  <c r="C114" i="1"/>
  <c r="J113" i="1"/>
  <c r="F113" i="1"/>
  <c r="B113" i="1"/>
  <c r="I113" i="1"/>
  <c r="E113" i="1"/>
  <c r="H113" i="1"/>
  <c r="D113" i="1"/>
  <c r="H114" i="1" l="1"/>
  <c r="D114" i="1"/>
  <c r="K114" i="1"/>
  <c r="G114" i="1"/>
  <c r="C115" i="1"/>
  <c r="J114" i="1"/>
  <c r="F114" i="1"/>
  <c r="B114" i="1"/>
  <c r="I114" i="1"/>
  <c r="E114" i="1"/>
  <c r="I115" i="1" l="1"/>
  <c r="E115" i="1"/>
  <c r="H115" i="1"/>
  <c r="D115" i="1"/>
  <c r="K115" i="1"/>
  <c r="G115" i="1"/>
  <c r="C116" i="1"/>
  <c r="J115" i="1"/>
  <c r="F115" i="1"/>
  <c r="B115" i="1"/>
  <c r="C117" i="1" l="1"/>
  <c r="J116" i="1"/>
  <c r="F116" i="1"/>
  <c r="B116" i="1"/>
  <c r="I116" i="1"/>
  <c r="E116" i="1"/>
  <c r="H116" i="1"/>
  <c r="D116" i="1"/>
  <c r="K116" i="1"/>
  <c r="G116" i="1"/>
  <c r="K117" i="1" l="1"/>
  <c r="G117" i="1"/>
  <c r="C118" i="1"/>
  <c r="J117" i="1"/>
  <c r="F117" i="1"/>
  <c r="B117" i="1"/>
  <c r="I117" i="1"/>
  <c r="E117" i="1"/>
  <c r="H117" i="1"/>
  <c r="D117" i="1"/>
  <c r="H118" i="1" l="1"/>
  <c r="D118" i="1"/>
  <c r="K118" i="1"/>
  <c r="G118" i="1"/>
  <c r="C119" i="1"/>
  <c r="J118" i="1"/>
  <c r="F118" i="1"/>
  <c r="B118" i="1"/>
  <c r="I118" i="1"/>
  <c r="E118" i="1"/>
  <c r="I119" i="1" l="1"/>
  <c r="E119" i="1"/>
  <c r="H119" i="1"/>
  <c r="D119" i="1"/>
  <c r="K119" i="1"/>
  <c r="G119" i="1"/>
  <c r="C120" i="1"/>
  <c r="J119" i="1"/>
  <c r="F119" i="1"/>
  <c r="B119" i="1"/>
  <c r="C121" i="1" l="1"/>
  <c r="J120" i="1"/>
  <c r="F120" i="1"/>
  <c r="B120" i="1"/>
  <c r="I120" i="1"/>
  <c r="E120" i="1"/>
  <c r="H120" i="1"/>
  <c r="D120" i="1"/>
  <c r="K120" i="1"/>
  <c r="G120" i="1"/>
  <c r="K121" i="1" l="1"/>
  <c r="G121" i="1"/>
  <c r="C122" i="1"/>
  <c r="J121" i="1"/>
  <c r="F121" i="1"/>
  <c r="B121" i="1"/>
  <c r="I121" i="1"/>
  <c r="E121" i="1"/>
  <c r="H121" i="1"/>
  <c r="D121" i="1"/>
  <c r="H122" i="1" l="1"/>
  <c r="D122" i="1"/>
  <c r="K122" i="1"/>
  <c r="G122" i="1"/>
  <c r="C123" i="1"/>
  <c r="J122" i="1"/>
  <c r="F122" i="1"/>
  <c r="B122" i="1"/>
  <c r="I122" i="1"/>
  <c r="E122" i="1"/>
  <c r="K123" i="1" l="1"/>
  <c r="I123" i="1"/>
  <c r="E123" i="1"/>
  <c r="F123" i="1"/>
  <c r="J123" i="1"/>
  <c r="D123" i="1"/>
  <c r="H123" i="1"/>
  <c r="C124" i="1"/>
  <c r="G123" i="1"/>
  <c r="B123" i="1"/>
  <c r="H124" i="1" l="1"/>
  <c r="D124" i="1"/>
  <c r="C125" i="1"/>
  <c r="J124" i="1"/>
  <c r="F124" i="1"/>
  <c r="B124" i="1"/>
  <c r="I124" i="1"/>
  <c r="G124" i="1"/>
  <c r="E124" i="1"/>
  <c r="K124" i="1"/>
  <c r="I125" i="1" l="1"/>
  <c r="E125" i="1"/>
  <c r="K125" i="1"/>
  <c r="G125" i="1"/>
  <c r="D125" i="1"/>
  <c r="J125" i="1"/>
  <c r="B125" i="1"/>
  <c r="H125" i="1"/>
  <c r="C126" i="1"/>
  <c r="F125" i="1"/>
  <c r="C127" i="1" l="1"/>
  <c r="J126" i="1"/>
  <c r="F126" i="1"/>
  <c r="B126" i="1"/>
  <c r="H126" i="1"/>
  <c r="D126" i="1"/>
  <c r="I126" i="1"/>
  <c r="G126" i="1"/>
  <c r="E126" i="1"/>
  <c r="K126" i="1"/>
  <c r="K127" i="1" l="1"/>
  <c r="G127" i="1"/>
  <c r="I127" i="1"/>
  <c r="E127" i="1"/>
  <c r="D127" i="1"/>
  <c r="J127" i="1"/>
  <c r="B127" i="1"/>
  <c r="H127" i="1"/>
  <c r="C128" i="1"/>
  <c r="F127" i="1"/>
  <c r="H128" i="1" l="1"/>
  <c r="D128" i="1"/>
  <c r="K128" i="1"/>
  <c r="C129" i="1"/>
  <c r="J128" i="1"/>
  <c r="F128" i="1"/>
  <c r="B128" i="1"/>
  <c r="I128" i="1"/>
  <c r="G128" i="1"/>
  <c r="E128" i="1"/>
  <c r="I129" i="1" l="1"/>
  <c r="E129" i="1"/>
  <c r="H129" i="1"/>
  <c r="D129" i="1"/>
  <c r="K129" i="1"/>
  <c r="G129" i="1"/>
  <c r="J129" i="1"/>
  <c r="F129" i="1"/>
  <c r="C130" i="1"/>
  <c r="B129" i="1"/>
  <c r="J130" i="1" l="1"/>
  <c r="F130" i="1"/>
  <c r="B130" i="1"/>
  <c r="C131" i="1" s="1"/>
  <c r="I130" i="1"/>
  <c r="E130" i="1"/>
  <c r="H130" i="1"/>
  <c r="D130" i="1"/>
  <c r="K130" i="1"/>
  <c r="G130" i="1"/>
  <c r="G131" i="1" l="1"/>
  <c r="C132" i="1"/>
  <c r="F131" i="1"/>
  <c r="B131" i="1"/>
  <c r="I131" i="1"/>
  <c r="E131" i="1"/>
  <c r="H131" i="1"/>
  <c r="H132" i="1" l="1"/>
  <c r="D132" i="1"/>
  <c r="K132" i="1"/>
  <c r="G132" i="1"/>
  <c r="C133" i="1"/>
  <c r="J132" i="1"/>
  <c r="F132" i="1"/>
  <c r="B132" i="1"/>
  <c r="I132" i="1"/>
  <c r="E132" i="1"/>
  <c r="I133" i="1" l="1"/>
  <c r="E133" i="1"/>
  <c r="H133" i="1"/>
  <c r="D133" i="1"/>
  <c r="K133" i="1"/>
  <c r="G133" i="1"/>
  <c r="C134" i="1"/>
  <c r="J133" i="1"/>
  <c r="F133" i="1"/>
  <c r="B133" i="1"/>
  <c r="C135" i="1" l="1"/>
  <c r="J134" i="1"/>
  <c r="F134" i="1"/>
  <c r="B134" i="1"/>
  <c r="I134" i="1"/>
  <c r="E134" i="1"/>
  <c r="H134" i="1"/>
  <c r="D134" i="1"/>
  <c r="K134" i="1"/>
  <c r="G134" i="1"/>
  <c r="K135" i="1" l="1"/>
  <c r="G135" i="1"/>
  <c r="C136" i="1"/>
  <c r="J135" i="1"/>
  <c r="F135" i="1"/>
  <c r="B135" i="1"/>
  <c r="I135" i="1"/>
  <c r="E135" i="1"/>
  <c r="H135" i="1"/>
  <c r="D135" i="1"/>
  <c r="H136" i="1" l="1"/>
  <c r="D136" i="1"/>
  <c r="K136" i="1"/>
  <c r="G136" i="1"/>
  <c r="C137" i="1"/>
  <c r="J136" i="1"/>
  <c r="F136" i="1"/>
  <c r="B136" i="1"/>
  <c r="I136" i="1"/>
  <c r="E136" i="1"/>
  <c r="I137" i="1" l="1"/>
  <c r="E137" i="1"/>
  <c r="H137" i="1"/>
  <c r="D137" i="1"/>
  <c r="K137" i="1"/>
  <c r="G137" i="1"/>
  <c r="C138" i="1"/>
  <c r="J137" i="1"/>
  <c r="F137" i="1"/>
  <c r="B137" i="1"/>
  <c r="C139" i="1" l="1"/>
  <c r="J138" i="1"/>
  <c r="F138" i="1"/>
  <c r="B138" i="1"/>
  <c r="I138" i="1"/>
  <c r="E138" i="1"/>
  <c r="H138" i="1"/>
  <c r="D138" i="1"/>
  <c r="K138" i="1"/>
  <c r="G138" i="1"/>
  <c r="K139" i="1" l="1"/>
  <c r="G139" i="1"/>
  <c r="C140" i="1"/>
  <c r="J139" i="1"/>
  <c r="F139" i="1"/>
  <c r="B139" i="1"/>
  <c r="I139" i="1"/>
  <c r="E139" i="1"/>
  <c r="H139" i="1"/>
  <c r="D139" i="1"/>
  <c r="H140" i="1" l="1"/>
  <c r="D140" i="1"/>
  <c r="K140" i="1"/>
  <c r="G140" i="1"/>
  <c r="C141" i="1"/>
  <c r="J140" i="1"/>
  <c r="F140" i="1"/>
  <c r="B140" i="1"/>
  <c r="I140" i="1"/>
  <c r="E140" i="1"/>
  <c r="I141" i="1" l="1"/>
  <c r="E141" i="1"/>
  <c r="H141" i="1"/>
  <c r="D141" i="1"/>
  <c r="K141" i="1"/>
  <c r="G141" i="1"/>
  <c r="C142" i="1"/>
  <c r="J141" i="1"/>
  <c r="F141" i="1"/>
  <c r="B141" i="1"/>
  <c r="C143" i="1" l="1"/>
  <c r="J142" i="1"/>
  <c r="F142" i="1"/>
  <c r="B142" i="1"/>
  <c r="I142" i="1"/>
  <c r="E142" i="1"/>
  <c r="H142" i="1"/>
  <c r="D142" i="1"/>
  <c r="K142" i="1"/>
  <c r="G142" i="1"/>
  <c r="K143" i="1" l="1"/>
  <c r="G143" i="1"/>
  <c r="C144" i="1"/>
  <c r="J143" i="1"/>
  <c r="F143" i="1"/>
  <c r="B143" i="1"/>
  <c r="I143" i="1"/>
  <c r="E143" i="1"/>
  <c r="H143" i="1"/>
  <c r="D143" i="1"/>
  <c r="H144" i="1" l="1"/>
  <c r="D144" i="1"/>
  <c r="K144" i="1"/>
  <c r="G144" i="1"/>
  <c r="C145" i="1"/>
  <c r="J144" i="1"/>
  <c r="F144" i="1"/>
  <c r="B144" i="1"/>
  <c r="I144" i="1"/>
  <c r="E144" i="1"/>
  <c r="I145" i="1" l="1"/>
  <c r="E145" i="1"/>
  <c r="H145" i="1"/>
  <c r="D145" i="1"/>
  <c r="K145" i="1"/>
  <c r="G145" i="1"/>
  <c r="C146" i="1"/>
  <c r="J145" i="1"/>
  <c r="F145" i="1"/>
  <c r="B145" i="1"/>
  <c r="J146" i="1" l="1"/>
  <c r="F146" i="1"/>
  <c r="B146" i="1"/>
  <c r="C147" i="1"/>
  <c r="I146" i="1"/>
  <c r="E146" i="1"/>
  <c r="H146" i="1"/>
  <c r="D146" i="1"/>
  <c r="K146" i="1"/>
  <c r="G146" i="1"/>
  <c r="C148" i="1" l="1"/>
  <c r="F147" i="1"/>
  <c r="B147" i="1"/>
  <c r="I147" i="1"/>
  <c r="H147" i="1"/>
  <c r="G147" i="1"/>
  <c r="E147" i="1"/>
  <c r="I148" i="1" l="1"/>
  <c r="E148" i="1"/>
  <c r="K148" i="1"/>
  <c r="G148" i="1"/>
  <c r="D148" i="1"/>
  <c r="J148" i="1"/>
  <c r="B148" i="1"/>
  <c r="H148" i="1"/>
  <c r="C149" i="1"/>
  <c r="F148" i="1"/>
  <c r="C150" i="1" l="1"/>
  <c r="J149" i="1"/>
  <c r="F149" i="1"/>
  <c r="B149" i="1"/>
  <c r="H149" i="1"/>
  <c r="D149" i="1"/>
  <c r="I149" i="1"/>
  <c r="G149" i="1"/>
  <c r="E149" i="1"/>
  <c r="K149" i="1"/>
  <c r="K150" i="1" l="1"/>
  <c r="G150" i="1"/>
  <c r="I150" i="1"/>
  <c r="E150" i="1"/>
  <c r="D150" i="1"/>
  <c r="J150" i="1"/>
  <c r="B150" i="1"/>
  <c r="H150" i="1"/>
  <c r="C151" i="1"/>
  <c r="F150" i="1"/>
  <c r="H151" i="1" l="1"/>
  <c r="D151" i="1"/>
  <c r="C152" i="1"/>
  <c r="J151" i="1"/>
  <c r="F151" i="1"/>
  <c r="B151" i="1"/>
  <c r="I151" i="1"/>
  <c r="G151" i="1"/>
  <c r="E151" i="1"/>
  <c r="K151" i="1"/>
  <c r="I152" i="1" l="1"/>
  <c r="E152" i="1"/>
  <c r="K152" i="1"/>
  <c r="G152" i="1"/>
  <c r="D152" i="1"/>
  <c r="J152" i="1"/>
  <c r="B152" i="1"/>
  <c r="H152" i="1"/>
  <c r="C153" i="1"/>
  <c r="F152" i="1"/>
  <c r="C154" i="1" l="1"/>
  <c r="J153" i="1"/>
  <c r="F153" i="1"/>
  <c r="B153" i="1"/>
  <c r="H153" i="1"/>
  <c r="D153" i="1"/>
  <c r="I153" i="1"/>
  <c r="G153" i="1"/>
  <c r="E153" i="1"/>
  <c r="K153" i="1"/>
  <c r="K154" i="1" l="1"/>
  <c r="G154" i="1"/>
  <c r="I154" i="1"/>
  <c r="E154" i="1"/>
  <c r="D154" i="1"/>
  <c r="J154" i="1"/>
  <c r="B154" i="1"/>
  <c r="H154" i="1"/>
  <c r="C155" i="1"/>
  <c r="F154" i="1"/>
  <c r="H155" i="1" l="1"/>
  <c r="D155" i="1"/>
  <c r="C156" i="1"/>
  <c r="J155" i="1"/>
  <c r="F155" i="1"/>
  <c r="B155" i="1"/>
  <c r="I155" i="1"/>
  <c r="G155" i="1"/>
  <c r="E155" i="1"/>
  <c r="K155" i="1"/>
  <c r="I156" i="1" l="1"/>
  <c r="E156" i="1"/>
  <c r="K156" i="1"/>
  <c r="G156" i="1"/>
  <c r="D156" i="1"/>
  <c r="J156" i="1"/>
  <c r="B156" i="1"/>
  <c r="H156" i="1"/>
  <c r="C157" i="1"/>
  <c r="F156" i="1"/>
  <c r="C158" i="1" l="1"/>
  <c r="J157" i="1"/>
  <c r="F157" i="1"/>
  <c r="B157" i="1"/>
  <c r="I157" i="1"/>
  <c r="E157" i="1"/>
  <c r="H157" i="1"/>
  <c r="D157" i="1"/>
  <c r="K157" i="1"/>
  <c r="G157" i="1"/>
  <c r="K158" i="1" l="1"/>
  <c r="G158" i="1"/>
  <c r="C159" i="1"/>
  <c r="J158" i="1"/>
  <c r="F158" i="1"/>
  <c r="B158" i="1"/>
  <c r="I158" i="1"/>
  <c r="E158" i="1"/>
  <c r="H158" i="1"/>
  <c r="D158" i="1"/>
  <c r="H159" i="1" l="1"/>
  <c r="D159" i="1"/>
  <c r="K159" i="1"/>
  <c r="G159" i="1"/>
  <c r="C160" i="1"/>
  <c r="J159" i="1"/>
  <c r="F159" i="1"/>
  <c r="B159" i="1"/>
  <c r="E159" i="1"/>
  <c r="I159" i="1"/>
  <c r="I160" i="1" l="1"/>
  <c r="E160" i="1"/>
  <c r="H160" i="1"/>
  <c r="D160" i="1"/>
  <c r="K160" i="1"/>
  <c r="G160" i="1"/>
  <c r="F160" i="1"/>
  <c r="C161" i="1"/>
  <c r="B160" i="1"/>
  <c r="J160" i="1"/>
  <c r="C162" i="1" l="1"/>
  <c r="J161" i="1"/>
  <c r="F161" i="1"/>
  <c r="B161" i="1"/>
  <c r="I161" i="1"/>
  <c r="E161" i="1"/>
  <c r="H161" i="1"/>
  <c r="D161" i="1"/>
  <c r="G161" i="1"/>
  <c r="K161" i="1"/>
  <c r="K162" i="1" l="1"/>
  <c r="G162" i="1"/>
  <c r="C163" i="1"/>
  <c r="J162" i="1"/>
  <c r="F162" i="1"/>
  <c r="B162" i="1"/>
  <c r="I162" i="1"/>
  <c r="E162" i="1"/>
  <c r="H162" i="1"/>
  <c r="D162" i="1"/>
  <c r="H163" i="1" l="1"/>
  <c r="D163" i="1"/>
  <c r="K163" i="1"/>
  <c r="G163" i="1"/>
  <c r="C164" i="1"/>
  <c r="J163" i="1"/>
  <c r="F163" i="1"/>
  <c r="B163" i="1"/>
  <c r="I163" i="1"/>
  <c r="E163" i="1"/>
  <c r="I164" i="1" l="1"/>
  <c r="E164" i="1"/>
  <c r="H164" i="1"/>
  <c r="D164" i="1"/>
  <c r="K164" i="1"/>
  <c r="G164" i="1"/>
  <c r="J164" i="1"/>
  <c r="F164" i="1"/>
  <c r="C165" i="1"/>
  <c r="B164" i="1"/>
  <c r="C166" i="1" l="1"/>
  <c r="J165" i="1"/>
  <c r="F165" i="1"/>
  <c r="B165" i="1"/>
  <c r="I165" i="1"/>
  <c r="E165" i="1"/>
  <c r="H165" i="1"/>
  <c r="D165" i="1"/>
  <c r="K165" i="1"/>
  <c r="G165" i="1"/>
  <c r="K166" i="1" l="1"/>
  <c r="G166" i="1"/>
  <c r="C167" i="1"/>
  <c r="J166" i="1"/>
  <c r="F166" i="1"/>
  <c r="B166" i="1"/>
  <c r="I166" i="1"/>
  <c r="E166" i="1"/>
  <c r="H166" i="1"/>
  <c r="D166" i="1"/>
  <c r="H167" i="1" l="1"/>
  <c r="D167" i="1"/>
  <c r="K167" i="1"/>
  <c r="G167" i="1"/>
  <c r="C168" i="1"/>
  <c r="J167" i="1"/>
  <c r="F167" i="1"/>
  <c r="B167" i="1"/>
  <c r="E167" i="1"/>
  <c r="I167" i="1"/>
  <c r="I168" i="1" l="1"/>
  <c r="E168" i="1"/>
  <c r="H168" i="1"/>
  <c r="D168" i="1"/>
  <c r="K168" i="1"/>
  <c r="G168" i="1"/>
  <c r="F168" i="1"/>
  <c r="C169" i="1"/>
  <c r="B168" i="1"/>
  <c r="J168" i="1"/>
  <c r="C170" i="1" l="1"/>
  <c r="F169" i="1"/>
  <c r="B169" i="1"/>
  <c r="I169" i="1"/>
  <c r="E169" i="1"/>
  <c r="H169" i="1"/>
  <c r="G169" i="1"/>
  <c r="K170" i="1" l="1"/>
  <c r="G170" i="1"/>
  <c r="C171" i="1"/>
  <c r="J170" i="1"/>
  <c r="F170" i="1"/>
  <c r="B170" i="1"/>
  <c r="I170" i="1"/>
  <c r="E170" i="1"/>
  <c r="H170" i="1"/>
  <c r="D170" i="1"/>
  <c r="H171" i="1" l="1"/>
  <c r="D171" i="1"/>
  <c r="K171" i="1"/>
  <c r="G171" i="1"/>
  <c r="J171" i="1"/>
  <c r="F171" i="1"/>
  <c r="B171" i="1"/>
  <c r="C172" i="1" s="1"/>
  <c r="I171" i="1"/>
  <c r="E171" i="1"/>
  <c r="I172" i="1" l="1"/>
  <c r="E172" i="1"/>
  <c r="H172" i="1"/>
  <c r="G172" i="1"/>
  <c r="F172" i="1"/>
  <c r="C173" i="1"/>
  <c r="B172" i="1"/>
  <c r="K169" i="1" l="1"/>
  <c r="J173" i="1"/>
  <c r="F173" i="1"/>
  <c r="G173" i="1"/>
  <c r="B173" i="1"/>
  <c r="C174" i="1" s="1"/>
  <c r="K173" i="1"/>
  <c r="E173" i="1"/>
  <c r="I173" i="1"/>
  <c r="D173" i="1"/>
  <c r="H173" i="1"/>
  <c r="G174" i="1" l="1"/>
  <c r="C175" i="1"/>
  <c r="I174" i="1"/>
  <c r="E174" i="1"/>
  <c r="H174" i="1"/>
  <c r="F174" i="1"/>
  <c r="K172" i="1" s="1"/>
  <c r="B174" i="1"/>
  <c r="H175" i="1" l="1"/>
  <c r="G175" i="1"/>
  <c r="C176" i="1"/>
  <c r="F175" i="1"/>
  <c r="B175" i="1"/>
  <c r="I175" i="1"/>
  <c r="E175" i="1"/>
  <c r="I176" i="1" l="1"/>
  <c r="E176" i="1"/>
  <c r="H176" i="1"/>
  <c r="D176" i="1"/>
  <c r="K176" i="1"/>
  <c r="G176" i="1"/>
  <c r="J176" i="1"/>
  <c r="F176" i="1"/>
  <c r="B176" i="1"/>
  <c r="C177" i="1"/>
  <c r="C178" i="1" l="1"/>
  <c r="F177" i="1"/>
  <c r="K174" i="1" s="1"/>
  <c r="B177" i="1"/>
  <c r="I177" i="1"/>
  <c r="E177" i="1"/>
  <c r="H177" i="1"/>
  <c r="G177" i="1"/>
  <c r="J175" i="1"/>
  <c r="K178" i="1" l="1"/>
  <c r="G178" i="1"/>
  <c r="C179" i="1"/>
  <c r="J178" i="1"/>
  <c r="F178" i="1"/>
  <c r="B178" i="1"/>
  <c r="I178" i="1"/>
  <c r="E178" i="1"/>
  <c r="H178" i="1"/>
  <c r="D178" i="1"/>
  <c r="H179" i="1" l="1"/>
  <c r="D179" i="1"/>
  <c r="K179" i="1"/>
  <c r="G179" i="1"/>
  <c r="C180" i="1"/>
  <c r="J179" i="1"/>
  <c r="F179" i="1"/>
  <c r="B179" i="1"/>
  <c r="E179" i="1"/>
  <c r="I179" i="1"/>
  <c r="I180" i="1" l="1"/>
  <c r="E180" i="1"/>
  <c r="H180" i="1"/>
  <c r="D180" i="1"/>
  <c r="K180" i="1"/>
  <c r="G180" i="1"/>
  <c r="F180" i="1"/>
  <c r="C181" i="1"/>
  <c r="B180" i="1"/>
  <c r="J180" i="1"/>
  <c r="C182" i="1" l="1"/>
  <c r="F181" i="1"/>
  <c r="B181" i="1"/>
  <c r="I181" i="1"/>
  <c r="E181" i="1"/>
  <c r="H181" i="1"/>
  <c r="G181" i="1"/>
  <c r="K177" i="1"/>
  <c r="K182" i="1" l="1"/>
  <c r="G182" i="1"/>
  <c r="C183" i="1"/>
  <c r="J182" i="1"/>
  <c r="F182" i="1"/>
  <c r="B182" i="1"/>
  <c r="I182" i="1"/>
  <c r="E182" i="1"/>
  <c r="H182" i="1"/>
  <c r="D182" i="1"/>
  <c r="H183" i="1" l="1"/>
  <c r="D183" i="1"/>
  <c r="K183" i="1"/>
  <c r="G183" i="1"/>
  <c r="C184" i="1"/>
  <c r="J183" i="1"/>
  <c r="F183" i="1"/>
  <c r="B183" i="1"/>
  <c r="I183" i="1"/>
  <c r="E183" i="1"/>
  <c r="I184" i="1" l="1"/>
  <c r="E184" i="1"/>
  <c r="H184" i="1"/>
  <c r="D184" i="1"/>
  <c r="K184" i="1"/>
  <c r="G184" i="1"/>
  <c r="J184" i="1"/>
  <c r="F184" i="1"/>
  <c r="C185" i="1"/>
  <c r="B184" i="1"/>
  <c r="C186" i="1" l="1"/>
  <c r="F185" i="1"/>
  <c r="B185" i="1"/>
  <c r="I185" i="1"/>
  <c r="E185" i="1"/>
  <c r="H185" i="1"/>
  <c r="G185" i="1"/>
  <c r="K186" i="1" l="1"/>
  <c r="G186" i="1"/>
  <c r="J186" i="1"/>
  <c r="F186" i="1"/>
  <c r="B186" i="1"/>
  <c r="C187" i="1" s="1"/>
  <c r="I186" i="1"/>
  <c r="E186" i="1"/>
  <c r="H186" i="1"/>
  <c r="D186" i="1"/>
  <c r="K181" i="1"/>
  <c r="H187" i="1" l="1"/>
  <c r="G187" i="1"/>
  <c r="C188" i="1"/>
  <c r="F187" i="1"/>
  <c r="B187" i="1"/>
  <c r="E187" i="1"/>
  <c r="I187" i="1"/>
  <c r="K185" i="1"/>
  <c r="I188" i="1" l="1"/>
  <c r="E188" i="1"/>
  <c r="H188" i="1"/>
  <c r="D188" i="1"/>
  <c r="K188" i="1"/>
  <c r="G188" i="1"/>
  <c r="F188" i="1"/>
  <c r="C189" i="1"/>
  <c r="B188" i="1"/>
  <c r="J188" i="1"/>
  <c r="C190" i="1" l="1"/>
  <c r="J189" i="1"/>
  <c r="F189" i="1"/>
  <c r="B189" i="1"/>
  <c r="I189" i="1"/>
  <c r="E189" i="1"/>
  <c r="H189" i="1"/>
  <c r="D189" i="1"/>
  <c r="G189" i="1"/>
  <c r="K189" i="1"/>
  <c r="K190" i="1" l="1"/>
  <c r="G190" i="1"/>
  <c r="C191" i="1"/>
  <c r="J190" i="1"/>
  <c r="F190" i="1"/>
  <c r="B190" i="1"/>
  <c r="I190" i="1"/>
  <c r="E190" i="1"/>
  <c r="H190" i="1"/>
  <c r="D190" i="1"/>
  <c r="H191" i="1" l="1"/>
  <c r="D191" i="1"/>
  <c r="K191" i="1"/>
  <c r="G191" i="1"/>
  <c r="C192" i="1"/>
  <c r="J191" i="1"/>
  <c r="F191" i="1"/>
  <c r="B191" i="1"/>
  <c r="I191" i="1"/>
  <c r="E191" i="1"/>
  <c r="I192" i="1" l="1"/>
  <c r="E192" i="1"/>
  <c r="H192" i="1"/>
  <c r="G192" i="1"/>
  <c r="F192" i="1"/>
  <c r="B192" i="1"/>
  <c r="C193" i="1"/>
  <c r="C194" i="1" l="1"/>
  <c r="F193" i="1"/>
  <c r="B193" i="1"/>
  <c r="I193" i="1"/>
  <c r="E193" i="1"/>
  <c r="H193" i="1"/>
  <c r="G193" i="1"/>
  <c r="K194" i="1" l="1"/>
  <c r="G194" i="1"/>
  <c r="C195" i="1"/>
  <c r="J194" i="1"/>
  <c r="F194" i="1"/>
  <c r="B194" i="1"/>
  <c r="I194" i="1"/>
  <c r="E194" i="1"/>
  <c r="H194" i="1"/>
  <c r="D194" i="1"/>
  <c r="H195" i="1" l="1"/>
  <c r="D195" i="1"/>
  <c r="K195" i="1"/>
  <c r="G195" i="1"/>
  <c r="C196" i="1"/>
  <c r="J195" i="1"/>
  <c r="F195" i="1"/>
  <c r="B195" i="1"/>
  <c r="E195" i="1"/>
  <c r="I195" i="1"/>
  <c r="I196" i="1" l="1"/>
  <c r="E196" i="1"/>
  <c r="H196" i="1"/>
  <c r="G196" i="1"/>
  <c r="F196" i="1"/>
  <c r="K192" i="1" s="1"/>
  <c r="C197" i="1"/>
  <c r="B196" i="1"/>
  <c r="J193" i="1" l="1"/>
  <c r="C198" i="1"/>
  <c r="F197" i="1"/>
  <c r="B197" i="1"/>
  <c r="I197" i="1"/>
  <c r="E197" i="1"/>
  <c r="H197" i="1"/>
  <c r="G197" i="1"/>
  <c r="K198" i="1" l="1"/>
  <c r="G198" i="1"/>
  <c r="C199" i="1"/>
  <c r="J198" i="1"/>
  <c r="F198" i="1"/>
  <c r="B198" i="1"/>
  <c r="I198" i="1"/>
  <c r="E198" i="1"/>
  <c r="H198" i="1"/>
  <c r="D198" i="1"/>
  <c r="H199" i="1" l="1"/>
  <c r="D199" i="1"/>
  <c r="K199" i="1"/>
  <c r="G199" i="1"/>
  <c r="C200" i="1"/>
  <c r="J199" i="1"/>
  <c r="F199" i="1"/>
  <c r="B199" i="1"/>
  <c r="I199" i="1"/>
  <c r="E199" i="1"/>
  <c r="I200" i="1" l="1"/>
  <c r="E200" i="1"/>
  <c r="H200" i="1"/>
  <c r="D200" i="1"/>
  <c r="K200" i="1"/>
  <c r="G200" i="1"/>
  <c r="J200" i="1"/>
  <c r="F200" i="1"/>
  <c r="C201" i="1"/>
  <c r="B200" i="1"/>
  <c r="C202" i="1" l="1"/>
  <c r="J201" i="1"/>
  <c r="F201" i="1"/>
  <c r="B201" i="1"/>
  <c r="I201" i="1"/>
  <c r="E201" i="1"/>
  <c r="H201" i="1"/>
  <c r="D201" i="1"/>
  <c r="K201" i="1"/>
  <c r="G201" i="1"/>
  <c r="K202" i="1" l="1"/>
  <c r="G202" i="1"/>
  <c r="C203" i="1"/>
  <c r="J202" i="1"/>
  <c r="F202" i="1"/>
  <c r="B202" i="1"/>
  <c r="I202" i="1"/>
  <c r="E202" i="1"/>
  <c r="H202" i="1"/>
  <c r="D202" i="1"/>
  <c r="H203" i="1" l="1"/>
  <c r="D203" i="1"/>
  <c r="K203" i="1"/>
  <c r="G203" i="1"/>
  <c r="J203" i="1"/>
  <c r="F203" i="1"/>
  <c r="B203" i="1"/>
  <c r="C204" i="1" s="1"/>
  <c r="E203" i="1"/>
  <c r="I203" i="1"/>
  <c r="I204" i="1" l="1"/>
  <c r="E204" i="1"/>
  <c r="H204" i="1"/>
  <c r="G204" i="1"/>
  <c r="F204" i="1"/>
  <c r="C205" i="1"/>
  <c r="B204" i="1"/>
  <c r="C206" i="1" l="1"/>
  <c r="J205" i="1"/>
  <c r="F205" i="1"/>
  <c r="B205" i="1"/>
  <c r="I205" i="1"/>
  <c r="E205" i="1"/>
  <c r="H205" i="1"/>
  <c r="D205" i="1"/>
  <c r="G205" i="1"/>
  <c r="K205" i="1"/>
  <c r="K206" i="1" l="1"/>
  <c r="G206" i="1"/>
  <c r="J206" i="1"/>
  <c r="F206" i="1"/>
  <c r="B206" i="1"/>
  <c r="I206" i="1"/>
  <c r="E206" i="1"/>
  <c r="H206" i="1"/>
  <c r="D206" i="1"/>
  <c r="A7" i="1"/>
  <c r="K204" i="1"/>
  <c r="J35" i="1" l="1"/>
  <c r="K35" i="1"/>
  <c r="D35" i="1" s="1"/>
  <c r="K42" i="1"/>
  <c r="D42" i="1" s="1"/>
  <c r="J42" i="1"/>
  <c r="K51" i="1"/>
  <c r="J51" i="1"/>
  <c r="K58" i="1"/>
  <c r="D58" i="1" s="1"/>
  <c r="J58" i="1"/>
  <c r="K98" i="1"/>
  <c r="J98" i="1"/>
  <c r="K131" i="1"/>
  <c r="D131" i="1" s="1"/>
  <c r="J131" i="1"/>
  <c r="J147" i="1"/>
  <c r="K147" i="1"/>
  <c r="D147" i="1" s="1"/>
  <c r="K175" i="1"/>
  <c r="D175" i="1" s="1"/>
  <c r="K193" i="1"/>
  <c r="D193" i="1" s="1"/>
  <c r="K197" i="1"/>
  <c r="J197" i="1"/>
  <c r="K19" i="1"/>
  <c r="D19" i="1" s="1"/>
  <c r="J19" i="1"/>
  <c r="J20" i="1"/>
  <c r="K20" i="1"/>
  <c r="J32" i="1"/>
  <c r="D32" i="1" s="1"/>
  <c r="J34" i="1"/>
  <c r="K34" i="1"/>
  <c r="D34" i="1" s="1"/>
  <c r="J41" i="1"/>
  <c r="K41" i="1"/>
  <c r="D41" i="1" s="1"/>
  <c r="K97" i="1"/>
  <c r="J97" i="1"/>
  <c r="J169" i="1"/>
  <c r="D169" i="1" s="1"/>
  <c r="J172" i="1"/>
  <c r="D172" i="1" s="1"/>
  <c r="J174" i="1"/>
  <c r="D174" i="1" s="1"/>
  <c r="J177" i="1"/>
  <c r="D177" i="1" s="1"/>
  <c r="J181" i="1"/>
  <c r="D181" i="1" s="1"/>
  <c r="K187" i="1"/>
  <c r="D187" i="1" s="1"/>
  <c r="J185" i="1"/>
  <c r="D185" i="1" s="1"/>
  <c r="J187" i="1"/>
  <c r="J192" i="1"/>
  <c r="D192" i="1" s="1"/>
  <c r="K196" i="1"/>
  <c r="D196" i="1" s="1"/>
  <c r="J196" i="1"/>
  <c r="J204" i="1"/>
  <c r="D204" i="1" s="1"/>
  <c r="D20" i="1" l="1"/>
  <c r="D18" i="1" s="1"/>
  <c r="D197" i="1"/>
  <c r="D98" i="1"/>
  <c r="D51" i="1"/>
  <c r="D97" i="1"/>
</calcChain>
</file>

<file path=xl/comments1.xml><?xml version="1.0" encoding="utf-8"?>
<comments xmlns="http://schemas.openxmlformats.org/spreadsheetml/2006/main">
  <authors>
    <author>Gustavo Barbosa do Prado</author>
  </authors>
  <commentList>
    <comment ref="R36" authorId="0" shapeId="0">
      <text>
        <r>
          <rPr>
            <b/>
            <sz val="9"/>
            <color indexed="81"/>
            <rFont val="Segoe UI"/>
            <family val="2"/>
          </rPr>
          <t>Escavação mecânica: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u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• O volume de aterro a ser orçado deve considerar o fator de empolação:
Vaterro_empolado = Vaterro x 1,25 
Obs.: observar se o quantitativo topográfico já considera ou não o empolamento.
• Se a </t>
        </r>
        <r>
          <rPr>
            <u/>
            <sz val="9"/>
            <color indexed="81"/>
            <rFont val="Segoe UI"/>
            <family val="2"/>
          </rPr>
          <t>quantidade de terra disponível no local da obra for insuficiente</t>
        </r>
        <r>
          <rPr>
            <sz val="9"/>
            <color indexed="81"/>
            <rFont val="Segoe UI"/>
            <family val="2"/>
          </rPr>
          <t xml:space="preserve">, deve se proceder à </t>
        </r>
        <r>
          <rPr>
            <u/>
            <sz val="9"/>
            <color indexed="81"/>
            <rFont val="Segoe UI"/>
            <family val="2"/>
          </rPr>
          <t>aquisição de terra</t>
        </r>
        <r>
          <rPr>
            <sz val="9"/>
            <color indexed="81"/>
            <rFont val="Segoe UI"/>
            <family val="2"/>
          </rPr>
          <t xml:space="preserve"> em uma jazida. Dessa forma, o volume total a ser escavado corresponde à 
Vaterro_empolado = Vterra_escavada
Vterra_escavada = Vcorte + Vterra_adquirida
</t>
        </r>
      </text>
    </comment>
    <comment ref="R37" authorId="0" shapeId="0">
      <text>
        <r>
          <rPr>
            <b/>
            <sz val="9"/>
            <color indexed="81"/>
            <rFont val="Segoe UI"/>
            <family val="2"/>
          </rPr>
          <t>Carga e descarga:</t>
        </r>
        <r>
          <rPr>
            <sz val="9"/>
            <color indexed="81"/>
            <rFont val="Segoe UI"/>
            <family val="2"/>
          </rPr>
          <t xml:space="preserve">
• A terra adquirida deverá ser transportada a partir da jazida. O seu volume corresponde à quantidade de aterro empolado menos o volume de corte.
Vcarga_descarga = Vaterro_empolado - Vcorte
</t>
        </r>
      </text>
    </comment>
    <comment ref="R38" authorId="0" shapeId="0">
      <text>
        <r>
          <rPr>
            <b/>
            <sz val="9"/>
            <color indexed="81"/>
            <rFont val="Segoe UI"/>
            <family val="2"/>
          </rPr>
          <t>Indenização de jazida:</t>
        </r>
        <r>
          <rPr>
            <sz val="9"/>
            <color indexed="81"/>
            <rFont val="Segoe UI"/>
            <family val="2"/>
          </rPr>
          <t xml:space="preserve">
• Volume igual à quantidade carregada.
Vjazida = Vcarga_descarga</t>
        </r>
      </text>
    </comment>
    <comment ref="R39" authorId="0" shapeId="0">
      <text>
        <r>
          <rPr>
            <b/>
            <sz val="9"/>
            <color indexed="81"/>
            <rFont val="Segoe UI"/>
            <family val="2"/>
          </rPr>
          <t>Transporte de material escavado</t>
        </r>
        <r>
          <rPr>
            <sz val="9"/>
            <color indexed="81"/>
            <rFont val="Segoe UI"/>
            <family val="2"/>
          </rPr>
          <t>:
• Considera-se uma distância de transporte igual a 10km. O volume transportado é igual à quantidade adquirida.
Vtransportado x distância = Vjazida x 10</t>
        </r>
      </text>
    </comment>
    <comment ref="R40" authorId="0" shapeId="0">
      <text>
        <r>
          <rPr>
            <b/>
            <sz val="9"/>
            <color indexed="81"/>
            <rFont val="Segoe UI"/>
            <family val="2"/>
          </rPr>
          <t>Transporte com lâmina</t>
        </r>
        <r>
          <rPr>
            <sz val="9"/>
            <color indexed="81"/>
            <rFont val="Segoe UI"/>
            <family val="2"/>
          </rPr>
          <t xml:space="preserve">:
• Consiste no transporte e espalhamento da terra escavada dentro do local da obra. 
Vlâmina = Vcorte 
</t>
        </r>
      </text>
    </comment>
  </commentList>
</comments>
</file>

<file path=xl/sharedStrings.xml><?xml version="1.0" encoding="utf-8"?>
<sst xmlns="http://schemas.openxmlformats.org/spreadsheetml/2006/main" count="1385" uniqueCount="455">
  <si>
    <t>UNIDADE ESCOLAR</t>
  </si>
  <si>
    <t>CÓDIGO INEP</t>
  </si>
  <si>
    <t>COLÉGIO ESTADUAL HERMINIO RODRIGUES LEÃO</t>
  </si>
  <si>
    <t>Nmax</t>
  </si>
  <si>
    <t>OBRA</t>
  </si>
  <si>
    <t>DATA</t>
  </si>
  <si>
    <t>CIDADE</t>
  </si>
  <si>
    <t>REFORMA</t>
  </si>
  <si>
    <t>SANTO ANTÔNIO DA BARRA</t>
  </si>
  <si>
    <t>CRE</t>
  </si>
  <si>
    <t>ENDEREÇO</t>
  </si>
  <si>
    <t>REFERÊNCIA AGETOP</t>
  </si>
  <si>
    <t>RIO VERDE</t>
  </si>
  <si>
    <t>RUA JERONIMO CARLOS DE ARAUJO, CENTRO, CEP:75935-000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</si>
  <si>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</si>
  <si>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</si>
  <si>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</si>
  <si>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</si>
  <si>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</si>
  <si>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</si>
  <si>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MAR/19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</si>
  <si>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</si>
  <si>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</si>
  <si>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</si>
  <si>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</si>
  <si>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</si>
  <si>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</si>
  <si>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</si>
  <si>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</si>
  <si>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</si>
  <si>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</si>
  <si>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</si>
  <si>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</si>
  <si>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</si>
  <si>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</si>
  <si>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</si>
  <si>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</si>
  <si>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</si>
  <si>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</si>
  <si>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</si>
  <si>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</si>
  <si>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</si>
  <si>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</si>
  <si>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</si>
  <si>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</si>
  <si>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</si>
  <si>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/>
  </si>
  <si>
    <t>Serviço</t>
  </si>
  <si>
    <t>-</t>
  </si>
  <si>
    <t>SINAPI</t>
  </si>
  <si>
    <t>(sem código)</t>
  </si>
  <si>
    <t>L</t>
  </si>
  <si>
    <t>F</t>
  </si>
  <si>
    <t>LOTE</t>
  </si>
  <si>
    <t>REFORMA - COLÉGIO ESTADUAL HERMINIO RODRIGUES LEÃO</t>
  </si>
  <si>
    <t>Nível 1</t>
  </si>
  <si>
    <t>1.</t>
  </si>
  <si>
    <t>AGETOP</t>
  </si>
  <si>
    <t>Nível 2</t>
  </si>
  <si>
    <t>1.1.</t>
  </si>
  <si>
    <t>SERVIÇOS PRELIMINARES</t>
  </si>
  <si>
    <t>1.1.0.1.</t>
  </si>
  <si>
    <t>PLACA DE OBRA PLOTADA EM CHAPA METÁLICA 26 , AFIXADA EM CAVALETES DE MADEIRA DE LEI (VIGOTAS 6X12CM) - PADRÃO AGETOP</t>
  </si>
  <si>
    <t xml:space="preserve">m2    </t>
  </si>
  <si>
    <t>1.1.0.2.</t>
  </si>
  <si>
    <t>DEMOLIÇÃO DAS INSTALAÇÕES ELÉTRICAS E AFINS C/ TRANSP. ATÉ CB. E CARGA</t>
  </si>
  <si>
    <t xml:space="preserve">H     </t>
  </si>
  <si>
    <t>1.1.0.3.</t>
  </si>
  <si>
    <t>DEM.ALVEN.TIJOLO S/REAP. C/TR.ATE CB. E CARGA</t>
  </si>
  <si>
    <t xml:space="preserve">m3    </t>
  </si>
  <si>
    <t>1.1.0.4.</t>
  </si>
  <si>
    <t>DEMOLIÇÃO DE REVESTIMENTOS COM AZULEJOS C/TRANSP.ATE CB. E CARGA</t>
  </si>
  <si>
    <t>1.1.0.5.</t>
  </si>
  <si>
    <t>DEM.PISO CERAM.SOBRE LASTRO CONC.C/TR.CB.E CARGA</t>
  </si>
  <si>
    <t>1.1.0.6.</t>
  </si>
  <si>
    <t>DEM.PISO CIMENT.SOBRE LASTRO CONC.C/TR.ATE CB. E CARGA</t>
  </si>
  <si>
    <t>1.1.0.7.</t>
  </si>
  <si>
    <t>DEMOLIÇAO DE BANCADAS C/ TRANSP. ATÉ CB. E CARGA</t>
  </si>
  <si>
    <t>1.1.0.8.</t>
  </si>
  <si>
    <t>RETIRADA DE JANELAS OU PORTAIS C/ TRANSP. ATÉ CB. E CARGA</t>
  </si>
  <si>
    <t>1.1.0.9.</t>
  </si>
  <si>
    <t>DEMOLIÇÃO DAS INSTALAÇÕES HIDROSANITÁRIAS E AFINS C/ TRANSP. ATÉ CB. E CARGA</t>
  </si>
  <si>
    <t>1.1.0.10.</t>
  </si>
  <si>
    <t>DEMOLICAO COBERTURA TELHA CERAMICA C/ TRANSP. ATÉ CB. E CARGA</t>
  </si>
  <si>
    <t>1.1.0.11.</t>
  </si>
  <si>
    <t>DEMOLIÇÃO ESTRUTURA EM MADEIRA TELHADO C/ TRANSP. ATÉ CB. E CARGA</t>
  </si>
  <si>
    <t>1.2.</t>
  </si>
  <si>
    <t>TRANSPORTES</t>
  </si>
  <si>
    <t>1.2.0.1.</t>
  </si>
  <si>
    <t>TRANSPORTE DE ENTULHO EM CAMINHÃO  INCLUSO A CARGA MANUAL</t>
  </si>
  <si>
    <t>1.3.</t>
  </si>
  <si>
    <t>SERVIÇO EM TERRA</t>
  </si>
  <si>
    <t>Nível 3</t>
  </si>
  <si>
    <t>1.3.1.</t>
  </si>
  <si>
    <t>ATERRO &gt; CORTE</t>
  </si>
  <si>
    <t>1.3.1.1.</t>
  </si>
  <si>
    <t>COMPACTAÇÃO MECÂNICA COM CONTROLE DA UMIDADE (95% PN)</t>
  </si>
  <si>
    <t>1.3.1.2.</t>
  </si>
  <si>
    <t>TRANSPORTE DE MATERIAL ESCAVADO M3.KM</t>
  </si>
  <si>
    <t xml:space="preserve">m3km  </t>
  </si>
  <si>
    <t>1.3.1.3.</t>
  </si>
  <si>
    <t>ESCAVACAO MECANICA</t>
  </si>
  <si>
    <t>1.3.1.4.</t>
  </si>
  <si>
    <t>CARGA MECANIZADA</t>
  </si>
  <si>
    <t>1.3.1.5.</t>
  </si>
  <si>
    <t>INDENIZAÇÃO DE JAZIDA</t>
  </si>
  <si>
    <t>1.4.</t>
  </si>
  <si>
    <t>INSTALAÇÕES ELÉTRICAS</t>
  </si>
  <si>
    <t>1.4.1.</t>
  </si>
  <si>
    <t>QUADRO DE DISTRIBUIÇÃO</t>
  </si>
  <si>
    <t>1.4.1.1.</t>
  </si>
  <si>
    <t>QUADRO DE DISTRIBUIÇÃO DE EMBUTIR METÁLICO CB-24E - 150A</t>
  </si>
  <si>
    <t xml:space="preserve">Un    </t>
  </si>
  <si>
    <t>1.4.1.2.</t>
  </si>
  <si>
    <t>QUADRO DE DISTRIBUIÇÃO DE EMBUTIR EM PVC CB 12E - 80A</t>
  </si>
  <si>
    <t>1.4.1.3.</t>
  </si>
  <si>
    <t>DISJUNTOR TRIPOLAR DE 10 A 35-A</t>
  </si>
  <si>
    <t>1.4.1.4.</t>
  </si>
  <si>
    <t>DISJUNTOR TRIPOLAR 40 A 50A</t>
  </si>
  <si>
    <t>1.4.1.5.</t>
  </si>
  <si>
    <t>DISJUNTOR TRIPOLAR DE 60 A 100-A</t>
  </si>
  <si>
    <t>1.4.1.6.</t>
  </si>
  <si>
    <t>DISJUNTOR MONOPOLAR DE 10 A 32-A</t>
  </si>
  <si>
    <t>1.4.1.7.</t>
  </si>
  <si>
    <t>INTERRUPTOR DIFERENCIAL RESIDUAL (D.R.) BIPOLAR DE 25A-30mA</t>
  </si>
  <si>
    <t>1.4.1.8.</t>
  </si>
  <si>
    <t>DISPOSITIVO DE PROTEÇÃO CONTRA SURTOS (D.P.S.) 275V DE 8 A 40KA</t>
  </si>
  <si>
    <t>1.4.2.</t>
  </si>
  <si>
    <t>CABOS E FIOS (CONDUTORES)</t>
  </si>
  <si>
    <t>1.4.2.1.</t>
  </si>
  <si>
    <t>CABO PVC (70ºC) 1 KV No. 25 MM2</t>
  </si>
  <si>
    <t xml:space="preserve">M     </t>
  </si>
  <si>
    <t>1.4.2.2.</t>
  </si>
  <si>
    <t>CABO PVC (70ºC) 1 KV No. 16 MM2</t>
  </si>
  <si>
    <t>1.4.2.3.</t>
  </si>
  <si>
    <t>CABO PVC (70ºC) 1 KV No. 2,5 MM2</t>
  </si>
  <si>
    <t>1.4.2.4.</t>
  </si>
  <si>
    <t>CABO PVC (70ºC) 1 KV No. 4 MM2</t>
  </si>
  <si>
    <t>1.4.2.5.</t>
  </si>
  <si>
    <t>CABO PVC (70ºC) 1 KV No. 10 MM2</t>
  </si>
  <si>
    <t>1.4.2.6.</t>
  </si>
  <si>
    <t>CABO DE COBRE NU No. 16 MM2 (6,94 M/KG)</t>
  </si>
  <si>
    <t>1.4.3.</t>
  </si>
  <si>
    <t>ELETRODUTOS E ACESSÓRIOS</t>
  </si>
  <si>
    <t>1.4.3.1.</t>
  </si>
  <si>
    <t>ELETRODUTO DE PVC RIGIDO DIAMETRO 3/4"</t>
  </si>
  <si>
    <t>1.4.3.2.</t>
  </si>
  <si>
    <t>ELETRODUTO DE PVC RIGIDO DIAMETRO 1"</t>
  </si>
  <si>
    <t>1.4.3.3.</t>
  </si>
  <si>
    <t>ELETRODUTO DE PVC RIGIDO DIAMETRO 1.1/2"</t>
  </si>
  <si>
    <t>1.4.3.4.</t>
  </si>
  <si>
    <t>ELETRODUTO DE PVC RIGIDO DIAMETRO 2"</t>
  </si>
  <si>
    <t>1.4.3.5.</t>
  </si>
  <si>
    <t>BRACADEIRA METALICA TIPO "U" DIAM. 3/4"</t>
  </si>
  <si>
    <t>1.4.3.6.</t>
  </si>
  <si>
    <t>BRACADEIRA METALICA TIPO "U" DIAM. 1"</t>
  </si>
  <si>
    <t>1.4.3.7.</t>
  </si>
  <si>
    <t>BRACADEIRA METALICA TIPO "U" DIAM. 1.1/2"</t>
  </si>
  <si>
    <t>1.4.3.8.</t>
  </si>
  <si>
    <t>BRACADEIRA METALICA TIPO "U" DIAM. 2"</t>
  </si>
  <si>
    <t>1.4.3.9.</t>
  </si>
  <si>
    <t>LUVA PVC ROSQUEAVEL DIAMETRO 3/4"</t>
  </si>
  <si>
    <t>1.4.3.10.</t>
  </si>
  <si>
    <t>LUVA PVC ROSQUEAVEL DIAMETRO 1"</t>
  </si>
  <si>
    <t>1.4.3.11.</t>
  </si>
  <si>
    <t>LUVA PVC ROSQUEAVEL DIAMETRO 1.1/2"</t>
  </si>
  <si>
    <t>1.4.3.12.</t>
  </si>
  <si>
    <t>LUVA PVC ROSQUEAVEL DIAMETRO 2"</t>
  </si>
  <si>
    <t>1.4.3.13.</t>
  </si>
  <si>
    <t>BUCHA E ARRUELA METALICA DIAM. 3/4"</t>
  </si>
  <si>
    <t xml:space="preserve">PR    </t>
  </si>
  <si>
    <t>1.4.3.14.</t>
  </si>
  <si>
    <t>BUCHA E ARRUELA METALICA DIAM. 1"</t>
  </si>
  <si>
    <t>1.4.3.15.</t>
  </si>
  <si>
    <t>BUCHA E ARRUELA METALICA DIAM. 1.1/2"</t>
  </si>
  <si>
    <t>1.4.3.16.</t>
  </si>
  <si>
    <t>BUCHA E ARRUELA METALICA DIAM. 2"</t>
  </si>
  <si>
    <t>1.4.3.17.</t>
  </si>
  <si>
    <t>BUCHA DE NYLON S-6</t>
  </si>
  <si>
    <t>1.4.3.18.</t>
  </si>
  <si>
    <t>CURVA DE 90 GRAUS DE PVC RIGIDO DIAM. 3/4"</t>
  </si>
  <si>
    <t>1.4.3.19.</t>
  </si>
  <si>
    <t>CURVA DE 90 GRAUS DE PVC RIGIDO DIAM. 1"</t>
  </si>
  <si>
    <t>1.4.3.20.</t>
  </si>
  <si>
    <t xml:space="preserve">CONDULETE DE PVC - TAMPÃO DE 3/4"  </t>
  </si>
  <si>
    <t xml:space="preserve">un    </t>
  </si>
  <si>
    <t>1.4.3.21.</t>
  </si>
  <si>
    <t>INTERRUPTOR SIMPLES (1 SECAO)</t>
  </si>
  <si>
    <t>1.4.3.22.</t>
  </si>
  <si>
    <t>INTERRUPTOR SIMPLES (2 SECOES)</t>
  </si>
  <si>
    <t>1.4.3.23.</t>
  </si>
  <si>
    <t>LUMINÁRIA TIPO PLAFON DE SOBREPOR QUADRADA PARA 02 LÂMPADAS</t>
  </si>
  <si>
    <t>1.4.3.24.</t>
  </si>
  <si>
    <t>LUMINÁRIA TIPO ARANDELA DE USO EXTERNO - BASE E-27</t>
  </si>
  <si>
    <t>1.4.3.25.</t>
  </si>
  <si>
    <t>LUMINÁRIA TIPO SPOT DE SOBREPOR PARA 01 LÂMPADA</t>
  </si>
  <si>
    <t>1.4.3.26.</t>
  </si>
  <si>
    <t>LUMINÁRIA PARA JARDIM COM POSTE 2,50 M COM 02 GLOBOS - INCLUSO BASE DE CONCRETO PADRÃO AGETOP E FIXAÇÃO</t>
  </si>
  <si>
    <t>1.4.3.27.</t>
  </si>
  <si>
    <t>LAMPADA COMPACTA ELETRÔNICA COM REATOR INTEGRADO  25/26 W</t>
  </si>
  <si>
    <t>1.4.3.28.</t>
  </si>
  <si>
    <t>LAMPADA VAPOR DE SODIO (OVOIDE) 250 W</t>
  </si>
  <si>
    <t>1.4.3.29.</t>
  </si>
  <si>
    <t>TOMADA HEXAGONAL 2P + T - 10A - 250V</t>
  </si>
  <si>
    <t>1.4.3.30.</t>
  </si>
  <si>
    <t>TOMADA HEXAGONAL 2P + T - 20A - 250V (LINHA X OU EQUIVALENTE)</t>
  </si>
  <si>
    <t>1.4.3.31.</t>
  </si>
  <si>
    <t>HASTE REV.COBRE(COPPERWELD)  3/4" X 2,40 M C/CONECTOR</t>
  </si>
  <si>
    <t>1.4.3.32.</t>
  </si>
  <si>
    <t>ATERRAMENTO - SOLDA EXOTÉRMICA - CARTUCHO 90 G</t>
  </si>
  <si>
    <t>1.4.3.33.</t>
  </si>
  <si>
    <t>PARAFUSO P/BUCHA S-6</t>
  </si>
  <si>
    <t>1.4.3.34.</t>
  </si>
  <si>
    <t>CAIXA METALICA RET. 4" X 2" X 2"</t>
  </si>
  <si>
    <t>1.4.3.35.</t>
  </si>
  <si>
    <t>CAIXA DE PASSAGEM 50X50X80CM FUNDO DE BRITA SEM TAMPA</t>
  </si>
  <si>
    <t>1.4.3.36.</t>
  </si>
  <si>
    <t>CAIXA DE PASSAGEM -  TAMPA EM CONCRETO ARMADO 25 MPA E=5CM</t>
  </si>
  <si>
    <t>1.4.3.37.</t>
  </si>
  <si>
    <t>FITA DE AUTO FUSAO, ROLO E 10,00 MM</t>
  </si>
  <si>
    <t>1.4.3.38.</t>
  </si>
  <si>
    <t>POSTE/TRAFO - CAMINHÃO MUNCK 12 TON. (MÍNIMO 4H/DIA)</t>
  </si>
  <si>
    <t>1.5.</t>
  </si>
  <si>
    <t>INSTALAÇÕES HIDROSSANITÁRIAS</t>
  </si>
  <si>
    <t>1.5.1.</t>
  </si>
  <si>
    <t>PEÇAS E ACESSÓRIOS</t>
  </si>
  <si>
    <t>1.5.1.1.</t>
  </si>
  <si>
    <t>VASO SANITARIO</t>
  </si>
  <si>
    <t>1.5.1.2.</t>
  </si>
  <si>
    <t>ANEL DE VEDAÇÃO PARA VASO SANITÁRIO</t>
  </si>
  <si>
    <t>1.5.1.3.</t>
  </si>
  <si>
    <t>TUBO PARA VÁLVULA DE DESCARGA ( CURTO 1.1/4" )</t>
  </si>
  <si>
    <t>1.5.1.4.</t>
  </si>
  <si>
    <t>VÁLVULA DE DESCARGA DUPLO ACIONAMENTO COM ACABAMENTO CROMADO ANTIVANDALISMO</t>
  </si>
  <si>
    <t>1.5.1.5.</t>
  </si>
  <si>
    <t>CONJUNTO DE FIXACAO P/VASO SANITARIO (PAR)</t>
  </si>
  <si>
    <t xml:space="preserve">CJ    </t>
  </si>
  <si>
    <t>1.5.1.6.</t>
  </si>
  <si>
    <t>SIFAO P/LAVATORIO PVC DIAM.1"X1.1/2"</t>
  </si>
  <si>
    <t>1.5.1.7.</t>
  </si>
  <si>
    <t>TORNEIRA DE MESA PARA LAVATÓRIO DIÂMETRO DE 1/2"</t>
  </si>
  <si>
    <t>1.5.1.8.</t>
  </si>
  <si>
    <t xml:space="preserve">CUBA DE LOUÇA DE EMBUTIR REDONDA </t>
  </si>
  <si>
    <t>1.5.1.9.</t>
  </si>
  <si>
    <t>LAVATÓRIO MÉDIO SEM COLUNA</t>
  </si>
  <si>
    <t>1.5.1.10.</t>
  </si>
  <si>
    <t>VALVULA P/LAVATORIO OU BEBEDOURO METALICO DIAMETRO 1"</t>
  </si>
  <si>
    <t>1.5.1.11.</t>
  </si>
  <si>
    <t>TORNEIRA DE MESA PARA PIA DIÂMETRO DE 1/2" - BICA MÓVEL</t>
  </si>
  <si>
    <t>1.5.1.12.</t>
  </si>
  <si>
    <t>CHUVEIRO ELÉTRICO EM PVC COM BRAÇO METÁLICO</t>
  </si>
  <si>
    <t>1.5.1.13.</t>
  </si>
  <si>
    <t>TAMPA T-5 ARTICULADA 20X20</t>
  </si>
  <si>
    <t>1.5.1.14.</t>
  </si>
  <si>
    <t>CAIXA DE ALVENARIA 20x20x25 CM (REVESTIMENTO IMPERMEABILIZADO), FUNDO DE BRITA SEM TAMPA - PARA REGISTRO/TORNEIRA JARDIM</t>
  </si>
  <si>
    <t>1.5.1.15.</t>
  </si>
  <si>
    <t>REGISTRO DE GAVETA BRUTO DIAMETRO 3/4"</t>
  </si>
  <si>
    <t>1.5.1.16.</t>
  </si>
  <si>
    <t>REGISTRO DE GAVETA BRUTO DIAMETRO 1.1/2"</t>
  </si>
  <si>
    <t>1.5.1.17.</t>
  </si>
  <si>
    <t>REGISTRO DE GAVETA BRUTO DIAMETRO 2.1/2"</t>
  </si>
  <si>
    <t>1.5.1.18.</t>
  </si>
  <si>
    <t>REGISTRO DE GAVETA C/CANOPLA DIAMETRO 1"</t>
  </si>
  <si>
    <t>1.5.1.19.</t>
  </si>
  <si>
    <t>REGISTRO DE PRESSAO C/CANOPLA CROMADA DIAM.3/4"</t>
  </si>
  <si>
    <t>1.5.1.20.</t>
  </si>
  <si>
    <t>ADAPTAD.SOLD.CURTO C/BOLSA E ROSCA P/REG.25X3/4"</t>
  </si>
  <si>
    <t>1.5.1.21.</t>
  </si>
  <si>
    <t>ADAPTAD.SOLD.CURTO C/BOLSA E ROSCA P/REG.32X1"</t>
  </si>
  <si>
    <t>1.5.1.22.</t>
  </si>
  <si>
    <t>ADAPTAD.SOLD.CURTO C/BOLSA/ROSCA P/REG.50X11/2"</t>
  </si>
  <si>
    <t>1.5.1.23.</t>
  </si>
  <si>
    <t>ADAPTADOR SOLDAVEL CURTO C/BR P/REG.75X2.1/2"</t>
  </si>
  <si>
    <t>1.5.1.24.</t>
  </si>
  <si>
    <t>ADESIVO PLASTICO - FRASCO 850 G</t>
  </si>
  <si>
    <t>1.5.1.25.</t>
  </si>
  <si>
    <t>SOLUCAO LIMPADORA 1000 CM3</t>
  </si>
  <si>
    <t>1.5.1.26.</t>
  </si>
  <si>
    <t>CORPO CX. SIFONADA DIAM. 150 X 150 X 50</t>
  </si>
  <si>
    <t>1.5.1.27.</t>
  </si>
  <si>
    <t>CORPO RALO SIFONADO CONICO DIAM. 100 X 40</t>
  </si>
  <si>
    <t>1.5.1.28.</t>
  </si>
  <si>
    <t>CAIXA DE PASSAGEM 60 X 60 CM SEM TAMPA</t>
  </si>
  <si>
    <t>1.5.1.29.</t>
  </si>
  <si>
    <t>TAMPA EM CONCRETO ARMADO 25 MPA E=5CM PARA A CAIXA DE PASSAGEM 60X60CM</t>
  </si>
  <si>
    <t>1.5.1.30.</t>
  </si>
  <si>
    <t xml:space="preserve">CAIXA DE AREIA 60X60CM FUNDO DE BRITA COM GRELHA METÁLICA FERRO CHATO PADRÃO AGETOP </t>
  </si>
  <si>
    <t>1.5.1.31.</t>
  </si>
  <si>
    <t>CAIXA DE GORDURA 100 L CONCRETO PADRÃO AGETOP IMPERMEABILIZADA</t>
  </si>
  <si>
    <t>1.5.1.32.</t>
  </si>
  <si>
    <t>RES.METALICO TAÇA AÇO PATINÁVEL-V=15M3-COL.SEC.H=6M+FUNDAÇÃO+LOGOTIPO</t>
  </si>
  <si>
    <t>1.5.2.</t>
  </si>
  <si>
    <t>ESGOTO SANITÁRIO</t>
  </si>
  <si>
    <t>1.5.2.1.</t>
  </si>
  <si>
    <t>FOSSA SEPTICA 8700 LITROS COM IMPERMEABILIZAÇÃO</t>
  </si>
  <si>
    <t>1.5.2.2.</t>
  </si>
  <si>
    <t>SUMIDOURO COM DIÂMETRO=1,60M E  PROFUNDIDADE=4,50 M</t>
  </si>
  <si>
    <t>1.5.2.3.</t>
  </si>
  <si>
    <t>JOELHO 45 GRAUS DIAMETRO 40 MM</t>
  </si>
  <si>
    <t>1.5.2.4.</t>
  </si>
  <si>
    <t>JOELHO 45 GRAUS DIAMETRO 50 MM</t>
  </si>
  <si>
    <t>1.5.2.5.</t>
  </si>
  <si>
    <t>JOELHO 45 GRAUS DIAMETRO 100 MM</t>
  </si>
  <si>
    <t>1.5.2.6.</t>
  </si>
  <si>
    <t>JOELHO 90 GRAUS DIAMETRO 50 MM</t>
  </si>
  <si>
    <t>1.5.2.7.</t>
  </si>
  <si>
    <t>JOELHO 90 GRAUS DIAMETRO 100 MM</t>
  </si>
  <si>
    <t>1.5.2.8.</t>
  </si>
  <si>
    <t>JUNCAO SIMPLES DIAMETRO 50 X 50 MM</t>
  </si>
  <si>
    <t>1.5.2.9.</t>
  </si>
  <si>
    <t>JUNCAO SIMPLES DIAM. 100 X 50 MM</t>
  </si>
  <si>
    <t>1.5.2.10.</t>
  </si>
  <si>
    <t>JUNCAO SIMPLES DIAM. 100 X 100 MM</t>
  </si>
  <si>
    <t>1.5.2.11.</t>
  </si>
  <si>
    <t>REDUCAO EXCENTRICA 100 X 50 MM</t>
  </si>
  <si>
    <t>1.5.2.12.</t>
  </si>
  <si>
    <t>TE SANITARIO DIAMETRO 50 X 50 MM</t>
  </si>
  <si>
    <t>1.5.2.13.</t>
  </si>
  <si>
    <t>TUBO SOLD.P/ESGOTO DIAM. 40 MM</t>
  </si>
  <si>
    <t xml:space="preserve">m     </t>
  </si>
  <si>
    <t>1.5.2.14.</t>
  </si>
  <si>
    <t>TUBO SOLD. P/ESGOTO DIAM. 50 MM</t>
  </si>
  <si>
    <t>1.5.2.15.</t>
  </si>
  <si>
    <t>TUBO SOLDAVEL P/ESGOTO DIAM. 100 MM</t>
  </si>
  <si>
    <t>1.5.3.</t>
  </si>
  <si>
    <t>ÁGUA FRIA</t>
  </si>
  <si>
    <t>1.5.3.1.</t>
  </si>
  <si>
    <t>TUBO SOLDAVEL PVC MARROM DIAMETRO 25 mm</t>
  </si>
  <si>
    <t>1.5.3.2.</t>
  </si>
  <si>
    <t>TUBO SOLDAVEL PVC MARROM DIAMETRO 32 mm</t>
  </si>
  <si>
    <t>1.5.3.3.</t>
  </si>
  <si>
    <t>TUBO SOLDAVEL PVC MARROM DIAM. 50 mm</t>
  </si>
  <si>
    <t>1.5.3.4.</t>
  </si>
  <si>
    <t>TUBO SOLDAVEL PVC MARROM DIAMETRO 75 mm</t>
  </si>
  <si>
    <t>1.5.3.5.</t>
  </si>
  <si>
    <t>LUVA SOLDAVEL DIAMETRO 25 mm</t>
  </si>
  <si>
    <t>1.5.3.6.</t>
  </si>
  <si>
    <t>LUVA SOLDAVEL DIAMETRO 50 mm</t>
  </si>
  <si>
    <t>1.5.3.7.</t>
  </si>
  <si>
    <t>LUVA SOLDAVEL DIAMETRO 75 mm</t>
  </si>
  <si>
    <t>1.5.3.8.</t>
  </si>
  <si>
    <t>BUCHA DE REDUCAO SOLDAVEL LONGA 50 X 25 mm</t>
  </si>
  <si>
    <t>1.5.3.9.</t>
  </si>
  <si>
    <t>BUCHA DE REDUÇÃO SOLDÁVEL LONGA 75 X 50 MM</t>
  </si>
  <si>
    <t>1.5.3.10.</t>
  </si>
  <si>
    <t>JOELHO 90 GRAUS SOLDAVEL DIAMETRO 25 MM</t>
  </si>
  <si>
    <t>1.5.3.11.</t>
  </si>
  <si>
    <t>JOELHO 90 GRAUS SOLDAVEL DIAMETRO 32 MM (1")</t>
  </si>
  <si>
    <t>1.5.3.12.</t>
  </si>
  <si>
    <t>JOELHO 90 GRAUS SOLDAVEL 50 mm (MARROM)</t>
  </si>
  <si>
    <t>1.5.3.13.</t>
  </si>
  <si>
    <t>JOELHO 90 GRAUS SOLDAVEL DIAMETRO 75 mm</t>
  </si>
  <si>
    <t>1.5.3.14.</t>
  </si>
  <si>
    <t>JOELHO 90 GRAUS SOLD. C/BUCHA LATAO 25 X 3/4"</t>
  </si>
  <si>
    <t>1.5.3.15.</t>
  </si>
  <si>
    <t>JOELHO RED.90 GR.C/ROSCA E BUC.LATAO 3/4"X1/2"</t>
  </si>
  <si>
    <t>1.5.3.16.</t>
  </si>
  <si>
    <t>TE 90 GRAUS SOLDAVEL DIAMETRO 25 mm</t>
  </si>
  <si>
    <t>1.5.3.17.</t>
  </si>
  <si>
    <t>TE 90 GRAUS SOLDAVEL DIAMETRO 50 mm</t>
  </si>
  <si>
    <t>1.5.3.18.</t>
  </si>
  <si>
    <t>TE 90 GRAUS SOLDAVEL DIAMETRO 75 mm</t>
  </si>
  <si>
    <t>1.5.3.19.</t>
  </si>
  <si>
    <t>TE REDUCAO 90 GRAUS SOLDAVEL 50 X 25 mm</t>
  </si>
  <si>
    <t>1.5.3.20.</t>
  </si>
  <si>
    <t>TE DE REDUCAO 90 GRAUS SOLDAVEL 75 X 50 MM</t>
  </si>
  <si>
    <t>1.5.3.21.</t>
  </si>
  <si>
    <t>TE 90 GR.SOLD.C/BUC.LATAO NA BOLSA CENT.25X25X3/4"</t>
  </si>
  <si>
    <t>1.6.</t>
  </si>
  <si>
    <t>ALVENARIAS E DIVISÓRIAS</t>
  </si>
  <si>
    <t>1.6.0.1.</t>
  </si>
  <si>
    <t>ALVENARIA DE TIJOLO FURADO 1/2 VEZ - 9 x 19 x 19 - ARG. (1CALH:4ARML+100KG DE CI/M3)</t>
  </si>
  <si>
    <t>1.6.0.2.</t>
  </si>
  <si>
    <t>DIVISORIA DE GRANITO POLIDO</t>
  </si>
  <si>
    <t>1.7.</t>
  </si>
  <si>
    <t>ESTRUTURA DE MADEIRA</t>
  </si>
  <si>
    <t>1.7.0.1.</t>
  </si>
  <si>
    <t>EST.MAD.TELHA FIBROCIM. COM APOIOS EM LAJES/VIGAS OU PAREDES(SOMENTE TERÇAS) C/FERRAGENS</t>
  </si>
  <si>
    <t>1.8.</t>
  </si>
  <si>
    <t>COBERTURAS</t>
  </si>
  <si>
    <t>1.8.1.</t>
  </si>
  <si>
    <t>CERÂMICA</t>
  </si>
  <si>
    <t>1.8.1.1.</t>
  </si>
  <si>
    <t>1.9.</t>
  </si>
  <si>
    <t>ESQUADRIAS METÁLICAS</t>
  </si>
  <si>
    <t>1.9.0.1.</t>
  </si>
  <si>
    <t>PORTA DE ABRIR EM CHAPA PF-1 C/FERRAGENS</t>
  </si>
  <si>
    <t>1.9.0.2.</t>
  </si>
  <si>
    <t>PORTA ABRIR CH.P/WC PF-10 C/FERRAGENS</t>
  </si>
  <si>
    <t>1.9.0.3.</t>
  </si>
  <si>
    <t>ESQ. MAXIMO AR CHAPA/VIDRO J3/J5/J6/J8 C/FERRAGENS</t>
  </si>
  <si>
    <t>1.10.</t>
  </si>
  <si>
    <t>REVESTIMENTO DE PAREDE</t>
  </si>
  <si>
    <t>1.10.0.1.</t>
  </si>
  <si>
    <t>EMBOÇO (1CI:4 ARML)</t>
  </si>
  <si>
    <t>1.10.0.2.</t>
  </si>
  <si>
    <t>CHAPISCO COMUM</t>
  </si>
  <si>
    <t>1.10.0.3.</t>
  </si>
  <si>
    <t xml:space="preserve">REVESTIMENTO COM CERÂMICA </t>
  </si>
  <si>
    <t>1.11.</t>
  </si>
  <si>
    <t>FORROS</t>
  </si>
  <si>
    <t>1.11.0.1.</t>
  </si>
  <si>
    <t>FORRO DE PVC COM ESTRUTURA EM METALON PINTADA COM TINTA ALQUÍDICA D.F.</t>
  </si>
  <si>
    <t>1.12.</t>
  </si>
  <si>
    <t>REVESTIMENTO DE PISO</t>
  </si>
  <si>
    <t>1.12.0.1.</t>
  </si>
  <si>
    <t>PISO EM CERÂMICA PEI MAIOR OU IGUAL A 4 COM CONTRA PISO (1CI:3ARML) E ARGAMASSA COLANTE</t>
  </si>
  <si>
    <t>1.12.0.2.</t>
  </si>
  <si>
    <t>GRANITINA 8MM FUNDIDA COM CONTRAPISO (1CI:3ARML) E=2CM E JUNTA PLASTICA 27MM</t>
  </si>
  <si>
    <t>1.12.0.3.</t>
  </si>
  <si>
    <t>RODAPÉ FUNDIDO DE GRANITINA 7CM</t>
  </si>
  <si>
    <t>1.12.0.4.</t>
  </si>
  <si>
    <t>RASPAGEM E APLICAÇÃO RESINA ACRÍLICA DUAS DEMÃOS</t>
  </si>
  <si>
    <t>1.13.</t>
  </si>
  <si>
    <t>ADMINISTRAÇÃO</t>
  </si>
  <si>
    <t>1.13.1.</t>
  </si>
  <si>
    <t>MENSALISTAS</t>
  </si>
  <si>
    <t>1.13.1.1.</t>
  </si>
  <si>
    <t>ENGENHEIRO - (OBRAS CIVIS)</t>
  </si>
  <si>
    <t>1.13.1.2.</t>
  </si>
  <si>
    <t>ENCARREGADO - (OBRAS CIVIS)</t>
  </si>
  <si>
    <t>1.14.</t>
  </si>
  <si>
    <t>PINTURA</t>
  </si>
  <si>
    <t>1.14.1.</t>
  </si>
  <si>
    <t>ESMALTE SINTÉTICO</t>
  </si>
  <si>
    <t>1.14.1.1.</t>
  </si>
  <si>
    <t>PINT.ESMALTE SINT.PAREDES - 2 DEM.C/SELADOR</t>
  </si>
  <si>
    <t>1.14.1.2.</t>
  </si>
  <si>
    <t>PINTURA LATEX ACRILICA 2 DEMAOS C/SELADOR</t>
  </si>
  <si>
    <t>1.14.1.3.</t>
  </si>
  <si>
    <t>LETREIRO MÉDIO A GRANDE PORTE EM PAREDE FEITO A PINCEL</t>
  </si>
  <si>
    <t>1.14.1.4.</t>
  </si>
  <si>
    <t>PINTURA PVA LATEX 2 DEMAOS SEM SELADOR</t>
  </si>
  <si>
    <t>1.14.1.5.</t>
  </si>
  <si>
    <t>PINT.ESMALTE/ESQUAD.FERRO C/FUNDO ANTICOR.</t>
  </si>
  <si>
    <t>1.14.1.6.</t>
  </si>
  <si>
    <t>PINT.ESMALTE 2 DEM. ESQ.FERRO (SEM FUNDO ANTICOR.)</t>
  </si>
  <si>
    <t>1.15.</t>
  </si>
  <si>
    <t>DIVERSOS</t>
  </si>
  <si>
    <t>1.15.0.1.</t>
  </si>
  <si>
    <t>LIMPEZA FINAL DE OBRA - (OBRAS CIVIS)</t>
  </si>
  <si>
    <t>1.15.0.2.</t>
  </si>
  <si>
    <t>BANCADA DE GRANITO C/ESPELHO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</si>
  <si>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</si>
  <si>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</si>
  <si>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(26,79%)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</si>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</sst>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5" x14ac:knownFonts="1">
    <font>
      <sz val="10"/>
      <name val="Arial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6" fillId="0" borderId="0" applyFont="0" applyFill="0" applyAlignment="0" applyProtection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vertical="center"/>
    </xf>
    <xf numFmtId="165" fontId="5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6" fontId="4" fillId="0" borderId="12" xfId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7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7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7" fillId="6" borderId="2" xfId="0" applyNumberFormat="1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8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8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8" xfId="0" applyNumberFormat="1" applyFont="1" applyFill="1" applyBorder="1" applyAlignment="1" applyProtection="1">
      <alignment horizontal="left" vertical="center"/>
    </xf>
    <xf numFmtId="0" fontId="9" fillId="0" borderId="19" xfId="0" applyFont="1" applyBorder="1" applyAlignment="1" applyProtection="1">
      <alignment vertical="center" wrapText="1"/>
      <protection locked="0"/>
    </xf>
    <xf numFmtId="4" fontId="9" fillId="0" borderId="15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top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horizontal="center" vertical="center"/>
    </xf>
    <xf numFmtId="0" fontId="3" fillId="7" borderId="28" xfId="0" applyFont="1" applyFill="1" applyBorder="1" applyProtection="1"/>
    <xf numFmtId="0" fontId="3" fillId="7" borderId="31" xfId="0" applyFont="1" applyFill="1" applyBorder="1" applyProtection="1"/>
    <xf numFmtId="0" fontId="3" fillId="7" borderId="32" xfId="0" applyFont="1" applyFill="1" applyBorder="1" applyProtection="1"/>
    <xf numFmtId="0" fontId="3" fillId="7" borderId="29" xfId="0" applyFont="1" applyFill="1" applyBorder="1" applyProtection="1"/>
    <xf numFmtId="4" fontId="3" fillId="7" borderId="33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6" fontId="4" fillId="0" borderId="3" xfId="1" applyFont="1" applyFill="1" applyBorder="1" applyAlignment="1" applyProtection="1">
      <alignment horizontal="left" vertical="center"/>
    </xf>
    <xf numFmtId="166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left" vertical="center"/>
    </xf>
    <xf numFmtId="166" fontId="4" fillId="0" borderId="33" xfId="1" applyFont="1" applyFill="1" applyBorder="1" applyAlignment="1" applyProtection="1">
      <alignment horizontal="left" vertical="center"/>
    </xf>
    <xf numFmtId="4" fontId="4" fillId="0" borderId="7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left" vertical="center"/>
    </xf>
    <xf numFmtId="166" fontId="4" fillId="8" borderId="28" xfId="1" applyFont="1" applyFill="1" applyBorder="1" applyAlignment="1" applyProtection="1">
      <alignment horizontal="left" vertical="center"/>
    </xf>
    <xf numFmtId="166" fontId="4" fillId="8" borderId="33" xfId="1" applyFont="1" applyFill="1" applyBorder="1" applyAlignment="1" applyProtection="1">
      <alignment horizontal="left" vertical="center"/>
    </xf>
    <xf numFmtId="4" fontId="4" fillId="8" borderId="33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center" vertical="center"/>
    </xf>
    <xf numFmtId="166" fontId="4" fillId="0" borderId="33" xfId="1" applyFont="1" applyFill="1" applyBorder="1" applyAlignment="1" applyProtection="1">
      <alignment horizontal="center" vertical="center"/>
    </xf>
    <xf numFmtId="4" fontId="4" fillId="0" borderId="33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7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6" fontId="7" fillId="0" borderId="0" xfId="1" applyFont="1" applyFill="1" applyBorder="1" applyAlignment="1" applyProtection="1">
      <alignment horizontal="left" vertical="center"/>
      <protection locked="0"/>
    </xf>
    <xf numFmtId="166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167"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189672</xdr:colOff>
      <xdr:row>0</xdr:row>
      <xdr:rowOff>76201</xdr:rowOff>
    </xdr:from>
    <xdr:ext cx="2882225" cy="10800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122" y="762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RIO%20VERDE/STO%20ANTONIO%20DA%20BARRA/CE%20HERMINIO%20RODRIGUES%20LEAO/2018_REFORMA/PROJETO%20EXECUTIVO/ORIGINAIS/ORC_DESON_52055647_JUL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3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>
            <v>0.26790549846670442</v>
          </cell>
        </row>
      </sheetData>
      <sheetData sheetId="8"/>
      <sheetData sheetId="9"/>
      <sheetData sheetId="10"/>
      <sheetData sheetId="11"/>
      <sheetData sheetId="12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RIO%20VERDE/STO%20ANTONIO%20DA%20BARRA/CE%20HERMINIO%20RODRIGUES%20LEAO/2018_REFORMA/PROJETO%20EXECUTIVO/ORIGINAIS/ORC_DESON_52055647_JUL18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Z222"/>
  <sheetViews>
    <sheetView showGridLines="0" tabSelected="1" view="pageBreakPreview" topLeftCell="L1" zoomScale="115" zoomScaleNormal="115" zoomScaleSheetLayoutView="115" workbookViewId="0">
      <pane ySplit="1" topLeftCell="A2" activePane="bottomLeft" state="frozen"/>
      <selection activeCell="L1" sqref="L1"/>
      <selection pane="bottomLeft" activeCell="L1" sqref="L1"/>
    </sheetView>
  </sheetViews>
  <sheetFormatPr defaultRowHeight="12.75" x14ac:dyDescent="0.2"/>
  <cols>
    <col min="1" max="11" width="9.140625" style="1" hidden="1" customWidth="1"/>
    <col min="12" max="12" width="3.28515625" style="1" customWidth="1"/>
    <col min="13" max="14" width="11.7109375" style="132" customWidth="1"/>
    <col min="15" max="15" width="9.140625" style="133"/>
    <col min="16" max="16" width="10.7109375" style="6" customWidth="1"/>
    <col min="17" max="17" width="13.140625" style="6" customWidth="1"/>
    <col min="18" max="18" width="59.85546875" style="6" customWidth="1"/>
    <col min="19" max="19" width="8.7109375" style="134" customWidth="1"/>
    <col min="20" max="20" width="8.7109375" style="6" customWidth="1"/>
    <col min="21" max="22" width="10.7109375" style="135" customWidth="1"/>
    <col min="23" max="23" width="17" style="136" customWidth="1"/>
    <col min="24" max="16384" width="9.140625" style="6"/>
  </cols>
  <sheetData>
    <row r="1" spans="1:26" ht="90" customHeight="1" x14ac:dyDescent="0.2"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</row>
    <row r="2" spans="1:26" ht="8.1" customHeight="1" x14ac:dyDescent="0.2">
      <c r="L2" s="2"/>
      <c r="M2" s="4"/>
      <c r="N2" s="4"/>
      <c r="O2" s="7"/>
      <c r="P2" s="7"/>
      <c r="Q2" s="7"/>
      <c r="R2" s="7"/>
      <c r="S2" s="7"/>
      <c r="T2" s="7"/>
      <c r="U2" s="7"/>
      <c r="V2" s="7"/>
      <c r="W2" s="7"/>
      <c r="Y2" s="8"/>
      <c r="Z2" s="8"/>
    </row>
    <row r="3" spans="1:26" x14ac:dyDescent="0.2">
      <c r="L3" s="2"/>
      <c r="M3" s="4"/>
      <c r="N3" s="9"/>
      <c r="O3" s="10" t="s">
        <v>0</v>
      </c>
      <c r="P3" s="11"/>
      <c r="Q3" s="11"/>
      <c r="R3" s="11"/>
      <c r="S3" s="11"/>
      <c r="T3" s="11"/>
      <c r="U3" s="12"/>
      <c r="V3" s="10" t="s">
        <v>1</v>
      </c>
      <c r="W3" s="12"/>
      <c r="Y3" s="8"/>
      <c r="Z3" s="8"/>
    </row>
    <row r="4" spans="1:26" s="13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9"/>
      <c r="N4" s="9"/>
      <c r="O4" s="14" t="s">
        <v>2</v>
      </c>
      <c r="P4" s="15"/>
      <c r="Q4" s="15"/>
      <c r="R4" s="15"/>
      <c r="S4" s="15"/>
      <c r="T4" s="15"/>
      <c r="U4" s="16"/>
      <c r="V4" s="14">
        <v>52055647</v>
      </c>
      <c r="W4" s="16"/>
      <c r="Y4" s="8"/>
      <c r="Z4" s="8"/>
    </row>
    <row r="5" spans="1:26" s="13" customFormat="1" ht="8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9"/>
      <c r="N5" s="9"/>
      <c r="O5" s="17"/>
      <c r="P5" s="17"/>
      <c r="Q5" s="17"/>
      <c r="R5" s="17"/>
      <c r="S5" s="17"/>
      <c r="T5" s="17"/>
      <c r="U5" s="17"/>
      <c r="V5" s="17"/>
      <c r="W5" s="17"/>
      <c r="Y5" s="8"/>
      <c r="Z5" s="8"/>
    </row>
    <row r="6" spans="1:26" s="13" customFormat="1" ht="12.75" customHeight="1" x14ac:dyDescent="0.2">
      <c r="A6" s="18" t="s">
        <v>3</v>
      </c>
      <c r="C6" s="1"/>
      <c r="D6" s="1"/>
      <c r="E6" s="1"/>
      <c r="F6" s="1"/>
      <c r="G6" s="1"/>
      <c r="H6" s="1"/>
      <c r="I6" s="1"/>
      <c r="J6" s="1"/>
      <c r="K6" s="1"/>
      <c r="L6" s="2"/>
      <c r="M6" s="9"/>
      <c r="N6" s="9"/>
      <c r="O6" s="10" t="s">
        <v>4</v>
      </c>
      <c r="P6" s="11"/>
      <c r="Q6" s="11"/>
      <c r="R6" s="12"/>
      <c r="S6" s="10" t="s">
        <v>5</v>
      </c>
      <c r="T6" s="11"/>
      <c r="U6" s="12"/>
      <c r="V6" s="10" t="s">
        <v>6</v>
      </c>
      <c r="W6" s="12"/>
      <c r="Y6" s="8"/>
      <c r="Z6" s="8"/>
    </row>
    <row r="7" spans="1:26" s="13" customFormat="1" x14ac:dyDescent="0.2">
      <c r="A7" s="18">
        <f ca="1">MAX($C$18:$C$207)</f>
        <v>3</v>
      </c>
      <c r="C7" s="1"/>
      <c r="D7" s="1"/>
      <c r="E7" s="1"/>
      <c r="F7" s="1"/>
      <c r="G7" s="1"/>
      <c r="H7" s="1"/>
      <c r="I7" s="1"/>
      <c r="J7" s="1"/>
      <c r="K7" s="1"/>
      <c r="L7" s="2"/>
      <c r="M7" s="9"/>
      <c r="N7" s="9"/>
      <c r="O7" s="14" t="s">
        <v>7</v>
      </c>
      <c r="P7" s="15"/>
      <c r="Q7" s="15"/>
      <c r="R7" s="16"/>
      <c r="S7" s="19">
        <v>43840</v>
      </c>
      <c r="T7" s="20"/>
      <c r="U7" s="21"/>
      <c r="V7" s="14" t="s">
        <v>8</v>
      </c>
      <c r="W7" s="16"/>
      <c r="Y7" s="8"/>
      <c r="Z7" s="8"/>
    </row>
    <row r="8" spans="1:26" s="13" customFormat="1" ht="8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9"/>
      <c r="N8" s="9"/>
      <c r="O8" s="17"/>
      <c r="P8" s="17"/>
      <c r="Q8" s="17"/>
      <c r="R8" s="17"/>
      <c r="S8" s="17"/>
      <c r="T8" s="17"/>
      <c r="U8" s="17"/>
      <c r="V8" s="17"/>
      <c r="W8" s="17"/>
      <c r="Y8" s="8"/>
      <c r="Z8" s="8"/>
    </row>
    <row r="9" spans="1:26" s="13" customFormat="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9"/>
      <c r="N9" s="9"/>
      <c r="O9" s="10" t="s">
        <v>9</v>
      </c>
      <c r="P9" s="11"/>
      <c r="Q9" s="12"/>
      <c r="R9" s="22" t="s">
        <v>10</v>
      </c>
      <c r="S9" s="23"/>
      <c r="T9" s="23"/>
      <c r="U9" s="24"/>
      <c r="V9" s="22" t="s">
        <v>11</v>
      </c>
      <c r="W9" s="24"/>
      <c r="Y9" s="8"/>
      <c r="Z9" s="8"/>
    </row>
    <row r="10" spans="1:26" s="27" customFormat="1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9"/>
      <c r="N10" s="9"/>
      <c r="O10" s="14" t="s">
        <v>12</v>
      </c>
      <c r="P10" s="15"/>
      <c r="Q10" s="16"/>
      <c r="R10" s="14" t="s">
        <v>13</v>
      </c>
      <c r="S10" s="15"/>
      <c r="T10" s="15"/>
      <c r="U10" s="16"/>
      <c r="V10" s="25" t="s">
        <v>14</v>
      </c>
      <c r="W10" s="26" t="s">
        <v>15</v>
      </c>
      <c r="Y10" s="28"/>
      <c r="Z10" s="28"/>
    </row>
    <row r="11" spans="1:26" s="27" customFormat="1" ht="8.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9"/>
      <c r="N11" s="4"/>
      <c r="O11" s="7"/>
      <c r="P11" s="7"/>
      <c r="Q11" s="7"/>
      <c r="R11" s="7"/>
      <c r="S11" s="7"/>
      <c r="T11" s="7"/>
      <c r="U11" s="7"/>
      <c r="V11" s="7"/>
      <c r="W11" s="7"/>
      <c r="Y11" s="28"/>
      <c r="Z11" s="28"/>
    </row>
    <row r="12" spans="1:26" s="27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9"/>
      <c r="N12" s="4"/>
      <c r="O12" s="10" t="s">
        <v>16</v>
      </c>
      <c r="P12" s="11"/>
      <c r="Q12" s="12"/>
      <c r="R12" s="22" t="s">
        <v>17</v>
      </c>
      <c r="S12" s="10" t="s">
        <v>18</v>
      </c>
      <c r="T12" s="11"/>
      <c r="U12" s="12"/>
      <c r="V12" s="22" t="s">
        <v>19</v>
      </c>
      <c r="W12" s="24"/>
      <c r="Y12" s="28"/>
      <c r="Z12" s="28"/>
    </row>
    <row r="13" spans="1:26" s="27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4"/>
      <c r="O13" s="30">
        <v>860.62</v>
      </c>
      <c r="P13" s="31"/>
      <c r="Q13" s="32"/>
      <c r="R13" s="33"/>
      <c r="S13" s="30">
        <v>860.62</v>
      </c>
      <c r="T13" s="31"/>
      <c r="U13" s="32"/>
      <c r="V13" s="25" t="s">
        <v>20</v>
      </c>
      <c r="W13" s="26" t="s">
        <v>15</v>
      </c>
      <c r="Y13" s="28"/>
      <c r="Z13" s="28"/>
    </row>
    <row r="14" spans="1:26" s="27" customFormat="1" ht="8.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4"/>
      <c r="O14" s="7"/>
      <c r="P14" s="7"/>
      <c r="Q14" s="7"/>
      <c r="R14" s="7"/>
      <c r="S14" s="7"/>
      <c r="T14" s="7"/>
      <c r="U14" s="7"/>
      <c r="V14" s="7"/>
      <c r="W14" s="7"/>
      <c r="Y14" s="28"/>
      <c r="Z14" s="28"/>
    </row>
    <row r="15" spans="1:26" s="37" customFormat="1" ht="30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4" t="s">
        <v>21</v>
      </c>
      <c r="M15" s="35"/>
      <c r="N15" s="35"/>
      <c r="O15" s="36" t="s">
        <v>22</v>
      </c>
      <c r="P15" s="36"/>
      <c r="Q15" s="36"/>
      <c r="R15" s="36"/>
      <c r="S15" s="36"/>
      <c r="T15" s="36"/>
      <c r="U15" s="36"/>
      <c r="V15" s="36"/>
      <c r="W15" s="36"/>
      <c r="Y15" s="28"/>
      <c r="Z15" s="28"/>
    </row>
    <row r="16" spans="1:26" s="37" customFormat="1" ht="21" x14ac:dyDescent="0.2">
      <c r="A16" s="38" t="s">
        <v>23</v>
      </c>
      <c r="B16" s="38" t="s">
        <v>24</v>
      </c>
      <c r="C16" s="38" t="s">
        <v>25</v>
      </c>
      <c r="D16" s="38" t="s">
        <v>26</v>
      </c>
      <c r="E16" s="38" t="s">
        <v>27</v>
      </c>
      <c r="F16" s="38" t="s">
        <v>28</v>
      </c>
      <c r="G16" s="38" t="s">
        <v>29</v>
      </c>
      <c r="H16" s="38" t="s">
        <v>30</v>
      </c>
      <c r="I16" s="38" t="s">
        <v>31</v>
      </c>
      <c r="J16" s="38" t="s">
        <v>32</v>
      </c>
      <c r="K16" s="39" t="s">
        <v>33</v>
      </c>
      <c r="L16" s="40" t="s">
        <v>34</v>
      </c>
      <c r="M16" s="41" t="s">
        <v>35</v>
      </c>
      <c r="N16" s="42" t="s">
        <v>36</v>
      </c>
      <c r="O16" s="43" t="s">
        <v>37</v>
      </c>
      <c r="P16" s="43" t="s">
        <v>38</v>
      </c>
      <c r="Q16" s="44" t="s">
        <v>39</v>
      </c>
      <c r="R16" s="45" t="s">
        <v>40</v>
      </c>
      <c r="S16" s="46" t="s">
        <v>41</v>
      </c>
      <c r="T16" s="47" t="s">
        <v>42</v>
      </c>
      <c r="U16" s="47" t="s">
        <v>43</v>
      </c>
      <c r="V16" s="47" t="s">
        <v>44</v>
      </c>
      <c r="W16" s="47" t="s">
        <v>45</v>
      </c>
      <c r="X16" s="35"/>
      <c r="Y16" s="28"/>
      <c r="Z16" s="28"/>
    </row>
    <row r="17" spans="1:26" s="63" customFormat="1" hidden="1" x14ac:dyDescent="0.2">
      <c r="A17" s="48" t="str">
        <f t="shared" ref="A17:A40" si="0">CHOOSE(1+LOG(1+2*(ORÇAMENTO.Nivel="Nível 1")+4*(ORÇAMENTO.Nivel="Nível 2")+8*(ORÇAMENTO.Nivel="Nível 3")+16*(ORÇAMENTO.Nivel="Nível 4")+32*(ORÇAMENTO.Nivel="Serviço"),2),0,1,2,3,4,"S")</f>
        <v>S</v>
      </c>
      <c r="B17" s="49" t="str">
        <f t="shared" ref="B17" ca="1" si="1">IF(OR(C17="s",C17=0),OFFSET(B17,-1,0),C17)</f>
        <v>Save Nivel</v>
      </c>
      <c r="C17" s="49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49">
        <f t="shared" ref="D17" ca="1" si="3">IF(OR(C17="S",C17=0),0,IF(ISERROR(K17),J17,SMALL(J17:K17,1)))</f>
        <v>0</v>
      </c>
      <c r="E17" s="49" t="str">
        <f t="shared" ref="E17" ca="1" si="4">IF($C17=1,OFFSET(E17,-1,0)+1,OFFSET(E17,-1,0))</f>
        <v>n1</v>
      </c>
      <c r="F17" s="49" t="str">
        <f t="shared" ref="F17" ca="1" si="5">IF($C17=1,0,IF($C17=2,OFFSET(F17,-1,0)+1,OFFSET(F17,-1,0)))</f>
        <v>n2</v>
      </c>
      <c r="G17" s="49" t="str">
        <f t="shared" ref="G17" ca="1" si="6">IF(AND($C17&lt;=2,$C17&lt;&gt;0),0,IF($C17=3,OFFSET(G17,-1,0)+1,OFFSET(G17,-1,0)))</f>
        <v>n3</v>
      </c>
      <c r="H17" s="49" t="str">
        <f t="shared" ref="H17" ca="1" si="7">IF(AND($C17&lt;=3,$C17&lt;&gt;0),0,IF($C17=4,OFFSET(H17,-1,0)+1,OFFSET(H17,-1,0)))</f>
        <v>n4</v>
      </c>
      <c r="I17" s="49" t="str">
        <f t="shared" ref="I17:I80" ca="1" si="8">IF(AND($C17&lt;=4,$C17&lt;&gt;0),0,IF(AND($C17="S",$W17&gt;0),OFFSET(I17,-1,0)+1,OFFSET(I17,-1,0)))</f>
        <v>n5</v>
      </c>
      <c r="J17" s="49">
        <f ca="1">IF(OR($C17="S",$C17=0),0,MATCH(0,OFFSET($D17,1,$C17,ROW($C$207)-ROW($C17)),0))</f>
        <v>0</v>
      </c>
      <c r="K17" s="49">
        <f ca="1">IF(OR($C17="S",$C17=0),0,MATCH(OFFSET($D17,0,$C17)+1,OFFSET($D17,1,$C17,ROW($C$207)-ROW($C17)),0))</f>
        <v>0</v>
      </c>
      <c r="L17" s="50" t="s">
        <v>46</v>
      </c>
      <c r="M17" s="51" t="s">
        <v>47</v>
      </c>
      <c r="N17" s="52" t="s">
        <v>47</v>
      </c>
      <c r="O17" s="53" t="s">
        <v>48</v>
      </c>
      <c r="P17" s="54" t="s">
        <v>49</v>
      </c>
      <c r="Q17" s="55"/>
      <c r="R17" s="56" t="s">
        <v>50</v>
      </c>
      <c r="S17" s="57" t="s">
        <v>48</v>
      </c>
      <c r="T17" s="58"/>
      <c r="U17" s="59">
        <v>0</v>
      </c>
      <c r="V17" s="59">
        <v>0</v>
      </c>
      <c r="W17" s="60">
        <v>0</v>
      </c>
      <c r="X17" s="61"/>
      <c r="Y17" s="62"/>
      <c r="Z17" s="62"/>
    </row>
    <row r="18" spans="1:26" s="63" customFormat="1" hidden="1" x14ac:dyDescent="0.2">
      <c r="A18" s="64">
        <v>0</v>
      </c>
      <c r="B18" s="65"/>
      <c r="C18" s="65" t="s">
        <v>51</v>
      </c>
      <c r="D18" s="65">
        <f ca="1">COUNTA(OFFSET(D18,1,0):D$207)</f>
        <v>188</v>
      </c>
      <c r="E18" s="65">
        <f>LEFT(O19,1)-1</f>
        <v>0</v>
      </c>
      <c r="F18" s="65"/>
      <c r="G18" s="65"/>
      <c r="H18" s="65"/>
      <c r="I18" s="65"/>
      <c r="J18" s="65"/>
      <c r="K18" s="65"/>
      <c r="L18" s="66" t="s">
        <v>52</v>
      </c>
      <c r="M18" s="67" t="s">
        <v>53</v>
      </c>
      <c r="N18" s="68" t="s">
        <v>53</v>
      </c>
      <c r="O18" s="69" t="s">
        <v>54</v>
      </c>
      <c r="P18" s="70"/>
      <c r="Q18" s="71"/>
      <c r="R18" s="72"/>
      <c r="S18" s="73"/>
      <c r="T18" s="73"/>
      <c r="U18" s="73"/>
      <c r="V18" s="73"/>
      <c r="W18" s="74">
        <v>149679.90999999997</v>
      </c>
      <c r="X18" s="61"/>
      <c r="Y18" s="62"/>
      <c r="Z18" s="62"/>
    </row>
    <row r="19" spans="1:26" s="63" customFormat="1" ht="15" x14ac:dyDescent="0.2">
      <c r="A19" s="48">
        <f t="shared" si="0"/>
        <v>1</v>
      </c>
      <c r="B19" s="49">
        <f t="shared" ref="B19:B82" ca="1" si="9">IF(OR(C19="s",C19=0),OFFSET(B19,-1,0),C19)</f>
        <v>1</v>
      </c>
      <c r="C19" s="49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49">
        <f t="shared" ref="D19:D82" ca="1" si="10">IF(OR(C19="S",C19=0),0,IF(ISERROR(K19),J19,SMALL(J19:K19,1)))</f>
        <v>188</v>
      </c>
      <c r="E19" s="49">
        <f ca="1">IF($C19=1,OFFSET(E19,-1,0)+1,OFFSET(E19,-1,0))</f>
        <v>1</v>
      </c>
      <c r="F19" s="49">
        <f ca="1">IF($C19=1,0,IF($C19=2,OFFSET(F19,-1,0)+1,OFFSET(F19,-1,0)))</f>
        <v>0</v>
      </c>
      <c r="G19" s="49">
        <f ca="1">IF(AND($C19&lt;=2,$C19&lt;&gt;0),0,IF($C19=3,OFFSET(G19,-1,0)+1,OFFSET(G19,-1,0)))</f>
        <v>0</v>
      </c>
      <c r="H19" s="49">
        <f ca="1">IF(AND($C19&lt;=3,$C19&lt;&gt;0),0,IF($C19=4,OFFSET(H19,-1,0)+1,OFFSET(H19,-1,0)))</f>
        <v>0</v>
      </c>
      <c r="I19" s="49">
        <f t="shared" ca="1" si="8"/>
        <v>0</v>
      </c>
      <c r="J19" s="49">
        <f t="shared" ref="J19:J82" ca="1" si="11">IF(OR($C19="S",$C19=0),0,MATCH(0,OFFSET($D19,1,$C19,ROW($C$207)-ROW($C19)),0))</f>
        <v>188</v>
      </c>
      <c r="K19" s="49" t="e">
        <f t="shared" ref="K19:K82" ca="1" si="12">IF(OR($C19="S",$C19=0),0,MATCH(OFFSET($D19,0,$C19)+1,OFFSET($D19,1,$C19,ROW($C$207)-ROW($C19)),0))</f>
        <v>#N/A</v>
      </c>
      <c r="L19" s="75" t="s">
        <v>52</v>
      </c>
      <c r="M19" s="76" t="s">
        <v>55</v>
      </c>
      <c r="N19" s="77" t="s">
        <v>55</v>
      </c>
      <c r="O19" s="78" t="s">
        <v>56</v>
      </c>
      <c r="P19" s="54" t="s">
        <v>57</v>
      </c>
      <c r="Q19" s="79"/>
      <c r="R19" s="80" t="s">
        <v>7</v>
      </c>
      <c r="S19" s="81"/>
      <c r="T19" s="82"/>
      <c r="U19" s="83"/>
      <c r="V19" s="83"/>
      <c r="W19" s="84"/>
      <c r="X19" s="61"/>
      <c r="Y19" s="62"/>
      <c r="Z19" s="62"/>
    </row>
    <row r="20" spans="1:26" s="63" customFormat="1" x14ac:dyDescent="0.2">
      <c r="A20" s="48">
        <f t="shared" si="0"/>
        <v>2</v>
      </c>
      <c r="B20" s="49">
        <f t="shared" ca="1" si="9"/>
        <v>2</v>
      </c>
      <c r="C20" s="49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49">
        <f t="shared" ca="1" si="10"/>
        <v>12</v>
      </c>
      <c r="E20" s="49">
        <f t="shared" ref="E20:E83" ca="1" si="14">IF($C20=1,OFFSET(E20,-1,0)+1,OFFSET(E20,-1,0))</f>
        <v>1</v>
      </c>
      <c r="F20" s="49">
        <f t="shared" ref="F20:F83" ca="1" si="15">IF($C20=1,0,IF($C20=2,OFFSET(F20,-1,0)+1,OFFSET(F20,-1,0)))</f>
        <v>1</v>
      </c>
      <c r="G20" s="49">
        <f t="shared" ref="G20:G83" ca="1" si="16">IF(AND($C20&lt;=2,$C20&lt;&gt;0),0,IF($C20=3,OFFSET(G20,-1,0)+1,OFFSET(G20,-1,0)))</f>
        <v>0</v>
      </c>
      <c r="H20" s="49">
        <f t="shared" ref="H20:H83" ca="1" si="17">IF(AND($C20&lt;=3,$C20&lt;&gt;0),0,IF($C20=4,OFFSET(H20,-1,0)+1,OFFSET(H20,-1,0)))</f>
        <v>0</v>
      </c>
      <c r="I20" s="49">
        <f t="shared" ca="1" si="8"/>
        <v>0</v>
      </c>
      <c r="J20" s="49">
        <f t="shared" ca="1" si="11"/>
        <v>187</v>
      </c>
      <c r="K20" s="49">
        <f t="shared" ca="1" si="12"/>
        <v>12</v>
      </c>
      <c r="L20" s="50" t="s">
        <v>52</v>
      </c>
      <c r="M20" s="85" t="s">
        <v>58</v>
      </c>
      <c r="N20" s="52" t="s">
        <v>58</v>
      </c>
      <c r="O20" s="86" t="s">
        <v>59</v>
      </c>
      <c r="P20" s="54" t="s">
        <v>57</v>
      </c>
      <c r="Q20" s="55"/>
      <c r="R20" s="87" t="s">
        <v>60</v>
      </c>
      <c r="S20" s="57"/>
      <c r="T20" s="58"/>
      <c r="U20" s="59"/>
      <c r="V20" s="59"/>
      <c r="W20" s="88"/>
      <c r="X20" s="61"/>
      <c r="Y20" s="62"/>
      <c r="Z20" s="62"/>
    </row>
    <row r="21" spans="1:26" s="63" customFormat="1" ht="22.5" x14ac:dyDescent="0.2">
      <c r="A21" s="48" t="str">
        <f t="shared" si="0"/>
        <v>S</v>
      </c>
      <c r="B21" s="49">
        <f t="shared" ca="1" si="9"/>
        <v>2</v>
      </c>
      <c r="C21" s="49" t="str">
        <f t="shared" ca="1" si="13"/>
        <v>S</v>
      </c>
      <c r="D21" s="49">
        <f t="shared" ca="1" si="10"/>
        <v>0</v>
      </c>
      <c r="E21" s="49">
        <f t="shared" ca="1" si="14"/>
        <v>1</v>
      </c>
      <c r="F21" s="49">
        <f t="shared" ca="1" si="15"/>
        <v>1</v>
      </c>
      <c r="G21" s="49">
        <f t="shared" ca="1" si="16"/>
        <v>0</v>
      </c>
      <c r="H21" s="49">
        <f t="shared" ca="1" si="17"/>
        <v>0</v>
      </c>
      <c r="I21" s="49">
        <f t="shared" ca="1" si="8"/>
        <v>0</v>
      </c>
      <c r="J21" s="49">
        <f t="shared" ca="1" si="11"/>
        <v>0</v>
      </c>
      <c r="K21" s="49">
        <f t="shared" ca="1" si="12"/>
        <v>0</v>
      </c>
      <c r="L21" s="50" t="s">
        <v>52</v>
      </c>
      <c r="M21" s="51" t="s">
        <v>47</v>
      </c>
      <c r="N21" s="52" t="s">
        <v>47</v>
      </c>
      <c r="O21" s="86" t="s">
        <v>61</v>
      </c>
      <c r="P21" s="54" t="s">
        <v>57</v>
      </c>
      <c r="Q21" s="55">
        <v>21301</v>
      </c>
      <c r="R21" s="56" t="s">
        <v>62</v>
      </c>
      <c r="S21" s="57" t="s">
        <v>63</v>
      </c>
      <c r="T21" s="58">
        <v>4.5</v>
      </c>
      <c r="U21" s="59"/>
      <c r="V21" s="59"/>
      <c r="W21" s="88"/>
      <c r="X21" s="61"/>
      <c r="Y21" s="62"/>
      <c r="Z21" s="62"/>
    </row>
    <row r="22" spans="1:26" s="63" customFormat="1" ht="22.5" x14ac:dyDescent="0.2">
      <c r="A22" s="48" t="str">
        <f t="shared" si="0"/>
        <v>S</v>
      </c>
      <c r="B22" s="49">
        <f t="shared" ca="1" si="9"/>
        <v>2</v>
      </c>
      <c r="C22" s="49" t="str">
        <f t="shared" ca="1" si="13"/>
        <v>S</v>
      </c>
      <c r="D22" s="49">
        <f t="shared" ca="1" si="10"/>
        <v>0</v>
      </c>
      <c r="E22" s="49">
        <f t="shared" ca="1" si="14"/>
        <v>1</v>
      </c>
      <c r="F22" s="49">
        <f t="shared" ca="1" si="15"/>
        <v>1</v>
      </c>
      <c r="G22" s="49">
        <f t="shared" ca="1" si="16"/>
        <v>0</v>
      </c>
      <c r="H22" s="49">
        <f t="shared" ca="1" si="17"/>
        <v>0</v>
      </c>
      <c r="I22" s="49">
        <f t="shared" ca="1" si="8"/>
        <v>0</v>
      </c>
      <c r="J22" s="49">
        <f t="shared" ca="1" si="11"/>
        <v>0</v>
      </c>
      <c r="K22" s="49">
        <f t="shared" ca="1" si="12"/>
        <v>0</v>
      </c>
      <c r="L22" s="50" t="s">
        <v>52</v>
      </c>
      <c r="M22" s="51" t="s">
        <v>47</v>
      </c>
      <c r="N22" s="52" t="s">
        <v>47</v>
      </c>
      <c r="O22" s="86" t="s">
        <v>64</v>
      </c>
      <c r="P22" s="54" t="s">
        <v>57</v>
      </c>
      <c r="Q22" s="55">
        <v>20162</v>
      </c>
      <c r="R22" s="56" t="s">
        <v>65</v>
      </c>
      <c r="S22" s="57" t="s">
        <v>66</v>
      </c>
      <c r="T22" s="58">
        <v>16</v>
      </c>
      <c r="U22" s="59"/>
      <c r="V22" s="59"/>
      <c r="W22" s="88"/>
      <c r="Y22" s="62"/>
      <c r="Z22" s="62"/>
    </row>
    <row r="23" spans="1:26" s="13" customFormat="1" x14ac:dyDescent="0.2">
      <c r="A23" s="48" t="str">
        <f t="shared" si="0"/>
        <v>S</v>
      </c>
      <c r="B23" s="49">
        <f t="shared" ca="1" si="9"/>
        <v>2</v>
      </c>
      <c r="C23" s="49" t="str">
        <f t="shared" ca="1" si="13"/>
        <v>S</v>
      </c>
      <c r="D23" s="49">
        <f t="shared" ca="1" si="10"/>
        <v>0</v>
      </c>
      <c r="E23" s="49">
        <f t="shared" ca="1" si="14"/>
        <v>1</v>
      </c>
      <c r="F23" s="49">
        <f t="shared" ca="1" si="15"/>
        <v>1</v>
      </c>
      <c r="G23" s="49">
        <f t="shared" ca="1" si="16"/>
        <v>0</v>
      </c>
      <c r="H23" s="49">
        <f t="shared" ca="1" si="17"/>
        <v>0</v>
      </c>
      <c r="I23" s="49">
        <f t="shared" ca="1" si="8"/>
        <v>0</v>
      </c>
      <c r="J23" s="49">
        <f t="shared" ca="1" si="11"/>
        <v>0</v>
      </c>
      <c r="K23" s="49">
        <f t="shared" ca="1" si="12"/>
        <v>0</v>
      </c>
      <c r="L23" s="50" t="s">
        <v>52</v>
      </c>
      <c r="M23" s="51" t="s">
        <v>47</v>
      </c>
      <c r="N23" s="52" t="s">
        <v>47</v>
      </c>
      <c r="O23" s="86" t="s">
        <v>67</v>
      </c>
      <c r="P23" s="54" t="s">
        <v>57</v>
      </c>
      <c r="Q23" s="55">
        <v>20118</v>
      </c>
      <c r="R23" s="56" t="s">
        <v>68</v>
      </c>
      <c r="S23" s="57" t="s">
        <v>69</v>
      </c>
      <c r="T23" s="58">
        <v>1.18</v>
      </c>
      <c r="U23" s="59"/>
      <c r="V23" s="59"/>
      <c r="W23" s="88"/>
      <c r="Y23" s="8"/>
      <c r="Z23" s="8"/>
    </row>
    <row r="24" spans="1:26" s="13" customFormat="1" ht="22.5" x14ac:dyDescent="0.2">
      <c r="A24" s="48" t="str">
        <f t="shared" si="0"/>
        <v>S</v>
      </c>
      <c r="B24" s="49">
        <f t="shared" ca="1" si="9"/>
        <v>2</v>
      </c>
      <c r="C24" s="49" t="str">
        <f t="shared" ca="1" si="13"/>
        <v>S</v>
      </c>
      <c r="D24" s="49">
        <f t="shared" ca="1" si="10"/>
        <v>0</v>
      </c>
      <c r="E24" s="49">
        <f t="shared" ca="1" si="14"/>
        <v>1</v>
      </c>
      <c r="F24" s="49">
        <f t="shared" ca="1" si="15"/>
        <v>1</v>
      </c>
      <c r="G24" s="49">
        <f t="shared" ca="1" si="16"/>
        <v>0</v>
      </c>
      <c r="H24" s="49">
        <f t="shared" ca="1" si="17"/>
        <v>0</v>
      </c>
      <c r="I24" s="49">
        <f t="shared" ca="1" si="8"/>
        <v>0</v>
      </c>
      <c r="J24" s="49">
        <f t="shared" ca="1" si="11"/>
        <v>0</v>
      </c>
      <c r="K24" s="49">
        <f t="shared" ca="1" si="12"/>
        <v>0</v>
      </c>
      <c r="L24" s="50" t="s">
        <v>52</v>
      </c>
      <c r="M24" s="51" t="s">
        <v>47</v>
      </c>
      <c r="N24" s="52" t="s">
        <v>47</v>
      </c>
      <c r="O24" s="86" t="s">
        <v>70</v>
      </c>
      <c r="P24" s="54" t="s">
        <v>57</v>
      </c>
      <c r="Q24" s="55">
        <v>20115</v>
      </c>
      <c r="R24" s="56" t="s">
        <v>71</v>
      </c>
      <c r="S24" s="57" t="s">
        <v>63</v>
      </c>
      <c r="T24" s="58">
        <v>128</v>
      </c>
      <c r="U24" s="59"/>
      <c r="V24" s="59"/>
      <c r="W24" s="88"/>
      <c r="Y24" s="8"/>
      <c r="Z24" s="8"/>
    </row>
    <row r="25" spans="1:26" s="13" customFormat="1" x14ac:dyDescent="0.2">
      <c r="A25" s="48" t="str">
        <f t="shared" si="0"/>
        <v>S</v>
      </c>
      <c r="B25" s="49">
        <f t="shared" ca="1" si="9"/>
        <v>2</v>
      </c>
      <c r="C25" s="49" t="str">
        <f t="shared" ca="1" si="13"/>
        <v>S</v>
      </c>
      <c r="D25" s="49">
        <f t="shared" ca="1" si="10"/>
        <v>0</v>
      </c>
      <c r="E25" s="49">
        <f t="shared" ca="1" si="14"/>
        <v>1</v>
      </c>
      <c r="F25" s="49">
        <f t="shared" ca="1" si="15"/>
        <v>1</v>
      </c>
      <c r="G25" s="49">
        <f t="shared" ca="1" si="16"/>
        <v>0</v>
      </c>
      <c r="H25" s="49">
        <f t="shared" ca="1" si="17"/>
        <v>0</v>
      </c>
      <c r="I25" s="49">
        <f t="shared" ca="1" si="8"/>
        <v>0</v>
      </c>
      <c r="J25" s="49">
        <f t="shared" ca="1" si="11"/>
        <v>0</v>
      </c>
      <c r="K25" s="49">
        <f t="shared" ca="1" si="12"/>
        <v>0</v>
      </c>
      <c r="L25" s="50" t="s">
        <v>52</v>
      </c>
      <c r="M25" s="51" t="s">
        <v>47</v>
      </c>
      <c r="N25" s="52" t="s">
        <v>47</v>
      </c>
      <c r="O25" s="86" t="s">
        <v>72</v>
      </c>
      <c r="P25" s="54" t="s">
        <v>57</v>
      </c>
      <c r="Q25" s="55">
        <v>20111</v>
      </c>
      <c r="R25" s="56" t="s">
        <v>73</v>
      </c>
      <c r="S25" s="57" t="s">
        <v>63</v>
      </c>
      <c r="T25" s="58">
        <v>63</v>
      </c>
      <c r="U25" s="59"/>
      <c r="V25" s="59"/>
      <c r="W25" s="88"/>
      <c r="X25" s="89"/>
      <c r="Y25" s="8"/>
      <c r="Z25" s="8"/>
    </row>
    <row r="26" spans="1:26" s="13" customFormat="1" x14ac:dyDescent="0.2">
      <c r="A26" s="48" t="str">
        <f t="shared" si="0"/>
        <v>S</v>
      </c>
      <c r="B26" s="49">
        <f t="shared" ca="1" si="9"/>
        <v>2</v>
      </c>
      <c r="C26" s="49" t="str">
        <f t="shared" ca="1" si="13"/>
        <v>S</v>
      </c>
      <c r="D26" s="49">
        <f t="shared" ca="1" si="10"/>
        <v>0</v>
      </c>
      <c r="E26" s="49">
        <f t="shared" ca="1" si="14"/>
        <v>1</v>
      </c>
      <c r="F26" s="49">
        <f t="shared" ca="1" si="15"/>
        <v>1</v>
      </c>
      <c r="G26" s="49">
        <f t="shared" ca="1" si="16"/>
        <v>0</v>
      </c>
      <c r="H26" s="49">
        <f t="shared" ca="1" si="17"/>
        <v>0</v>
      </c>
      <c r="I26" s="49">
        <f t="shared" ca="1" si="8"/>
        <v>0</v>
      </c>
      <c r="J26" s="49">
        <f t="shared" ca="1" si="11"/>
        <v>0</v>
      </c>
      <c r="K26" s="49">
        <f t="shared" ca="1" si="12"/>
        <v>0</v>
      </c>
      <c r="L26" s="50" t="s">
        <v>52</v>
      </c>
      <c r="M26" s="51" t="s">
        <v>47</v>
      </c>
      <c r="N26" s="52" t="s">
        <v>47</v>
      </c>
      <c r="O26" s="86" t="s">
        <v>74</v>
      </c>
      <c r="P26" s="54" t="s">
        <v>57</v>
      </c>
      <c r="Q26" s="55">
        <v>20109</v>
      </c>
      <c r="R26" s="56" t="s">
        <v>75</v>
      </c>
      <c r="S26" s="57" t="s">
        <v>63</v>
      </c>
      <c r="T26" s="58">
        <v>82</v>
      </c>
      <c r="U26" s="59"/>
      <c r="V26" s="59"/>
      <c r="W26" s="88"/>
      <c r="X26" s="89"/>
      <c r="Y26" s="8"/>
      <c r="Z26" s="8"/>
    </row>
    <row r="27" spans="1:26" s="13" customFormat="1" x14ac:dyDescent="0.2">
      <c r="A27" s="48" t="str">
        <f t="shared" si="0"/>
        <v>S</v>
      </c>
      <c r="B27" s="49">
        <f t="shared" ca="1" si="9"/>
        <v>2</v>
      </c>
      <c r="C27" s="49" t="str">
        <f t="shared" ca="1" si="13"/>
        <v>S</v>
      </c>
      <c r="D27" s="49">
        <f t="shared" ca="1" si="10"/>
        <v>0</v>
      </c>
      <c r="E27" s="49">
        <f t="shared" ca="1" si="14"/>
        <v>1</v>
      </c>
      <c r="F27" s="49">
        <f t="shared" ca="1" si="15"/>
        <v>1</v>
      </c>
      <c r="G27" s="49">
        <f t="shared" ca="1" si="16"/>
        <v>0</v>
      </c>
      <c r="H27" s="49">
        <f t="shared" ca="1" si="17"/>
        <v>0</v>
      </c>
      <c r="I27" s="49">
        <f t="shared" ca="1" si="8"/>
        <v>0</v>
      </c>
      <c r="J27" s="49">
        <f t="shared" ca="1" si="11"/>
        <v>0</v>
      </c>
      <c r="K27" s="49">
        <f t="shared" ca="1" si="12"/>
        <v>0</v>
      </c>
      <c r="L27" s="50" t="s">
        <v>52</v>
      </c>
      <c r="M27" s="51" t="s">
        <v>47</v>
      </c>
      <c r="N27" s="52" t="s">
        <v>47</v>
      </c>
      <c r="O27" s="86" t="s">
        <v>76</v>
      </c>
      <c r="P27" s="54" t="s">
        <v>57</v>
      </c>
      <c r="Q27" s="55">
        <v>20139</v>
      </c>
      <c r="R27" s="56" t="s">
        <v>77</v>
      </c>
      <c r="S27" s="57" t="s">
        <v>63</v>
      </c>
      <c r="T27" s="58">
        <v>3</v>
      </c>
      <c r="U27" s="59"/>
      <c r="V27" s="59"/>
      <c r="W27" s="88"/>
      <c r="X27" s="89"/>
      <c r="Y27" s="8"/>
      <c r="Z27" s="8"/>
    </row>
    <row r="28" spans="1:26" s="63" customFormat="1" x14ac:dyDescent="0.2">
      <c r="A28" s="48" t="str">
        <f t="shared" si="0"/>
        <v>S</v>
      </c>
      <c r="B28" s="49">
        <f t="shared" ca="1" si="9"/>
        <v>2</v>
      </c>
      <c r="C28" s="49" t="str">
        <f t="shared" ca="1" si="13"/>
        <v>S</v>
      </c>
      <c r="D28" s="49">
        <f t="shared" ca="1" si="10"/>
        <v>0</v>
      </c>
      <c r="E28" s="49">
        <f t="shared" ca="1" si="14"/>
        <v>1</v>
      </c>
      <c r="F28" s="49">
        <f t="shared" ca="1" si="15"/>
        <v>1</v>
      </c>
      <c r="G28" s="49">
        <f t="shared" ca="1" si="16"/>
        <v>0</v>
      </c>
      <c r="H28" s="49">
        <f t="shared" ca="1" si="17"/>
        <v>0</v>
      </c>
      <c r="I28" s="49">
        <f t="shared" ca="1" si="8"/>
        <v>0</v>
      </c>
      <c r="J28" s="49">
        <f t="shared" ca="1" si="11"/>
        <v>0</v>
      </c>
      <c r="K28" s="49">
        <f t="shared" ca="1" si="12"/>
        <v>0</v>
      </c>
      <c r="L28" s="50" t="s">
        <v>52</v>
      </c>
      <c r="M28" s="51" t="s">
        <v>47</v>
      </c>
      <c r="N28" s="52" t="s">
        <v>47</v>
      </c>
      <c r="O28" s="86" t="s">
        <v>78</v>
      </c>
      <c r="P28" s="54" t="s">
        <v>57</v>
      </c>
      <c r="Q28" s="55">
        <v>20106</v>
      </c>
      <c r="R28" s="56" t="s">
        <v>79</v>
      </c>
      <c r="S28" s="57" t="s">
        <v>63</v>
      </c>
      <c r="T28" s="58">
        <v>14.55</v>
      </c>
      <c r="U28" s="59"/>
      <c r="V28" s="59"/>
      <c r="W28" s="88"/>
      <c r="X28" s="61"/>
      <c r="Y28" s="62"/>
      <c r="Z28" s="62"/>
    </row>
    <row r="29" spans="1:26" s="13" customFormat="1" ht="22.5" x14ac:dyDescent="0.2">
      <c r="A29" s="48" t="str">
        <f t="shared" si="0"/>
        <v>S</v>
      </c>
      <c r="B29" s="49">
        <f t="shared" ca="1" si="9"/>
        <v>2</v>
      </c>
      <c r="C29" s="49" t="str">
        <f t="shared" ca="1" si="13"/>
        <v>S</v>
      </c>
      <c r="D29" s="49">
        <f t="shared" ca="1" si="10"/>
        <v>0</v>
      </c>
      <c r="E29" s="49">
        <f t="shared" ca="1" si="14"/>
        <v>1</v>
      </c>
      <c r="F29" s="49">
        <f t="shared" ca="1" si="15"/>
        <v>1</v>
      </c>
      <c r="G29" s="49">
        <f t="shared" ca="1" si="16"/>
        <v>0</v>
      </c>
      <c r="H29" s="49">
        <f t="shared" ca="1" si="17"/>
        <v>0</v>
      </c>
      <c r="I29" s="49">
        <f t="shared" ca="1" si="8"/>
        <v>0</v>
      </c>
      <c r="J29" s="49">
        <f t="shared" ca="1" si="11"/>
        <v>0</v>
      </c>
      <c r="K29" s="49">
        <f t="shared" ca="1" si="12"/>
        <v>0</v>
      </c>
      <c r="L29" s="50" t="s">
        <v>52</v>
      </c>
      <c r="M29" s="51" t="s">
        <v>47</v>
      </c>
      <c r="N29" s="52" t="s">
        <v>47</v>
      </c>
      <c r="O29" s="86" t="s">
        <v>80</v>
      </c>
      <c r="P29" s="54" t="s">
        <v>57</v>
      </c>
      <c r="Q29" s="55">
        <v>20163</v>
      </c>
      <c r="R29" s="56" t="s">
        <v>81</v>
      </c>
      <c r="S29" s="57" t="s">
        <v>66</v>
      </c>
      <c r="T29" s="58">
        <v>16</v>
      </c>
      <c r="U29" s="59"/>
      <c r="V29" s="59"/>
      <c r="W29" s="88"/>
      <c r="X29" s="89"/>
      <c r="Y29" s="8"/>
      <c r="Z29" s="8"/>
    </row>
    <row r="30" spans="1:26" s="13" customFormat="1" x14ac:dyDescent="0.2">
      <c r="A30" s="48" t="str">
        <f t="shared" si="0"/>
        <v>S</v>
      </c>
      <c r="B30" s="49">
        <f t="shared" ca="1" si="9"/>
        <v>2</v>
      </c>
      <c r="C30" s="49" t="str">
        <f t="shared" ca="1" si="13"/>
        <v>S</v>
      </c>
      <c r="D30" s="49">
        <f t="shared" ca="1" si="10"/>
        <v>0</v>
      </c>
      <c r="E30" s="49">
        <f t="shared" ca="1" si="14"/>
        <v>1</v>
      </c>
      <c r="F30" s="49">
        <f t="shared" ca="1" si="15"/>
        <v>1</v>
      </c>
      <c r="G30" s="49">
        <f t="shared" ca="1" si="16"/>
        <v>0</v>
      </c>
      <c r="H30" s="49">
        <f t="shared" ca="1" si="17"/>
        <v>0</v>
      </c>
      <c r="I30" s="49">
        <f t="shared" ca="1" si="8"/>
        <v>0</v>
      </c>
      <c r="J30" s="49">
        <f t="shared" ca="1" si="11"/>
        <v>0</v>
      </c>
      <c r="K30" s="49">
        <f t="shared" ca="1" si="12"/>
        <v>0</v>
      </c>
      <c r="L30" s="50" t="s">
        <v>52</v>
      </c>
      <c r="M30" s="51" t="s">
        <v>47</v>
      </c>
      <c r="N30" s="52" t="s">
        <v>47</v>
      </c>
      <c r="O30" s="86" t="s">
        <v>82</v>
      </c>
      <c r="P30" s="54" t="s">
        <v>57</v>
      </c>
      <c r="Q30" s="55">
        <v>20101</v>
      </c>
      <c r="R30" s="56" t="s">
        <v>83</v>
      </c>
      <c r="S30" s="57" t="s">
        <v>63</v>
      </c>
      <c r="T30" s="58">
        <v>100</v>
      </c>
      <c r="U30" s="59"/>
      <c r="V30" s="59"/>
      <c r="W30" s="88"/>
      <c r="X30" s="89"/>
      <c r="Y30" s="8"/>
      <c r="Z30" s="8"/>
    </row>
    <row r="31" spans="1:26" s="13" customFormat="1" ht="22.5" x14ac:dyDescent="0.2">
      <c r="A31" s="48" t="str">
        <f t="shared" si="0"/>
        <v>S</v>
      </c>
      <c r="B31" s="49">
        <f t="shared" ca="1" si="9"/>
        <v>2</v>
      </c>
      <c r="C31" s="49" t="str">
        <f t="shared" ca="1" si="13"/>
        <v>S</v>
      </c>
      <c r="D31" s="49">
        <f t="shared" ca="1" si="10"/>
        <v>0</v>
      </c>
      <c r="E31" s="49">
        <f t="shared" ca="1" si="14"/>
        <v>1</v>
      </c>
      <c r="F31" s="49">
        <f t="shared" ca="1" si="15"/>
        <v>1</v>
      </c>
      <c r="G31" s="49">
        <f t="shared" ca="1" si="16"/>
        <v>0</v>
      </c>
      <c r="H31" s="49">
        <f t="shared" ca="1" si="17"/>
        <v>0</v>
      </c>
      <c r="I31" s="49">
        <f t="shared" ca="1" si="8"/>
        <v>0</v>
      </c>
      <c r="J31" s="49">
        <f t="shared" ca="1" si="11"/>
        <v>0</v>
      </c>
      <c r="K31" s="49">
        <f t="shared" ca="1" si="12"/>
        <v>0</v>
      </c>
      <c r="L31" s="50" t="s">
        <v>52</v>
      </c>
      <c r="M31" s="51" t="s">
        <v>47</v>
      </c>
      <c r="N31" s="52" t="s">
        <v>47</v>
      </c>
      <c r="O31" s="86" t="s">
        <v>84</v>
      </c>
      <c r="P31" s="54" t="s">
        <v>57</v>
      </c>
      <c r="Q31" s="55">
        <v>20103</v>
      </c>
      <c r="R31" s="56" t="s">
        <v>85</v>
      </c>
      <c r="S31" s="57" t="s">
        <v>63</v>
      </c>
      <c r="T31" s="58">
        <v>50</v>
      </c>
      <c r="U31" s="59"/>
      <c r="V31" s="59"/>
      <c r="W31" s="88"/>
      <c r="X31" s="89"/>
      <c r="Y31" s="8"/>
      <c r="Z31" s="8"/>
    </row>
    <row r="32" spans="1:26" s="13" customFormat="1" x14ac:dyDescent="0.2">
      <c r="A32" s="48">
        <f t="shared" si="0"/>
        <v>2</v>
      </c>
      <c r="B32" s="49">
        <f t="shared" ca="1" si="9"/>
        <v>2</v>
      </c>
      <c r="C32" s="49">
        <f t="shared" ca="1" si="13"/>
        <v>2</v>
      </c>
      <c r="D32" s="49">
        <f t="shared" ca="1" si="10"/>
        <v>2</v>
      </c>
      <c r="E32" s="49">
        <f t="shared" ca="1" si="14"/>
        <v>1</v>
      </c>
      <c r="F32" s="49">
        <f t="shared" ca="1" si="15"/>
        <v>2</v>
      </c>
      <c r="G32" s="49">
        <f t="shared" ca="1" si="16"/>
        <v>0</v>
      </c>
      <c r="H32" s="49">
        <f t="shared" ca="1" si="17"/>
        <v>0</v>
      </c>
      <c r="I32" s="49">
        <f t="shared" ca="1" si="8"/>
        <v>0</v>
      </c>
      <c r="J32" s="49">
        <f t="shared" ca="1" si="11"/>
        <v>175</v>
      </c>
      <c r="K32" s="49">
        <f t="shared" ca="1" si="12"/>
        <v>2</v>
      </c>
      <c r="L32" s="50" t="s">
        <v>52</v>
      </c>
      <c r="M32" s="51" t="s">
        <v>58</v>
      </c>
      <c r="N32" s="52" t="s">
        <v>58</v>
      </c>
      <c r="O32" s="86" t="s">
        <v>86</v>
      </c>
      <c r="P32" s="54" t="s">
        <v>57</v>
      </c>
      <c r="Q32" s="55"/>
      <c r="R32" s="87" t="s">
        <v>87</v>
      </c>
      <c r="S32" s="57" t="s">
        <v>48</v>
      </c>
      <c r="T32" s="58"/>
      <c r="U32" s="59"/>
      <c r="V32" s="59"/>
      <c r="W32" s="88"/>
      <c r="Y32" s="8"/>
      <c r="Z32" s="8"/>
    </row>
    <row r="33" spans="1:26" s="13" customFormat="1" x14ac:dyDescent="0.2">
      <c r="A33" s="48" t="str">
        <f t="shared" si="0"/>
        <v>S</v>
      </c>
      <c r="B33" s="49">
        <f t="shared" ca="1" si="9"/>
        <v>2</v>
      </c>
      <c r="C33" s="49" t="str">
        <f t="shared" ca="1" si="13"/>
        <v>S</v>
      </c>
      <c r="D33" s="49">
        <f t="shared" ca="1" si="10"/>
        <v>0</v>
      </c>
      <c r="E33" s="49">
        <f t="shared" ca="1" si="14"/>
        <v>1</v>
      </c>
      <c r="F33" s="49">
        <f t="shared" ca="1" si="15"/>
        <v>2</v>
      </c>
      <c r="G33" s="49">
        <f t="shared" ca="1" si="16"/>
        <v>0</v>
      </c>
      <c r="H33" s="49">
        <f t="shared" ca="1" si="17"/>
        <v>0</v>
      </c>
      <c r="I33" s="49">
        <f t="shared" ca="1" si="8"/>
        <v>0</v>
      </c>
      <c r="J33" s="49">
        <f t="shared" ca="1" si="11"/>
        <v>0</v>
      </c>
      <c r="K33" s="49">
        <f t="shared" ca="1" si="12"/>
        <v>0</v>
      </c>
      <c r="L33" s="50" t="s">
        <v>52</v>
      </c>
      <c r="M33" s="51" t="s">
        <v>47</v>
      </c>
      <c r="N33" s="52" t="s">
        <v>47</v>
      </c>
      <c r="O33" s="86" t="s">
        <v>88</v>
      </c>
      <c r="P33" s="54" t="s">
        <v>57</v>
      </c>
      <c r="Q33" s="55">
        <v>30101</v>
      </c>
      <c r="R33" s="56" t="s">
        <v>89</v>
      </c>
      <c r="S33" s="57" t="s">
        <v>69</v>
      </c>
      <c r="T33" s="58">
        <v>15</v>
      </c>
      <c r="U33" s="59"/>
      <c r="V33" s="59"/>
      <c r="W33" s="88"/>
      <c r="X33" s="89"/>
      <c r="Y33" s="8"/>
      <c r="Z33" s="8"/>
    </row>
    <row r="34" spans="1:26" s="13" customFormat="1" x14ac:dyDescent="0.2">
      <c r="A34" s="48">
        <f t="shared" si="0"/>
        <v>2</v>
      </c>
      <c r="B34" s="49">
        <f t="shared" ca="1" si="9"/>
        <v>2</v>
      </c>
      <c r="C34" s="49">
        <f t="shared" ca="1" si="13"/>
        <v>2</v>
      </c>
      <c r="D34" s="49">
        <f t="shared" ca="1" si="10"/>
        <v>7</v>
      </c>
      <c r="E34" s="49">
        <f t="shared" ca="1" si="14"/>
        <v>1</v>
      </c>
      <c r="F34" s="49">
        <f t="shared" ca="1" si="15"/>
        <v>3</v>
      </c>
      <c r="G34" s="49">
        <f t="shared" ca="1" si="16"/>
        <v>0</v>
      </c>
      <c r="H34" s="49">
        <f t="shared" ca="1" si="17"/>
        <v>0</v>
      </c>
      <c r="I34" s="49">
        <f t="shared" ca="1" si="8"/>
        <v>0</v>
      </c>
      <c r="J34" s="49">
        <f t="shared" ca="1" si="11"/>
        <v>173</v>
      </c>
      <c r="K34" s="49">
        <f t="shared" ca="1" si="12"/>
        <v>7</v>
      </c>
      <c r="L34" s="50" t="s">
        <v>52</v>
      </c>
      <c r="M34" s="51" t="s">
        <v>58</v>
      </c>
      <c r="N34" s="52" t="s">
        <v>58</v>
      </c>
      <c r="O34" s="86" t="s">
        <v>90</v>
      </c>
      <c r="P34" s="54" t="s">
        <v>57</v>
      </c>
      <c r="Q34" s="55"/>
      <c r="R34" s="87" t="s">
        <v>91</v>
      </c>
      <c r="S34" s="57" t="s">
        <v>48</v>
      </c>
      <c r="T34" s="58"/>
      <c r="U34" s="59"/>
      <c r="V34" s="59"/>
      <c r="W34" s="88"/>
      <c r="Y34" s="8"/>
      <c r="Z34" s="8"/>
    </row>
    <row r="35" spans="1:26" s="63" customFormat="1" x14ac:dyDescent="0.2">
      <c r="A35" s="48">
        <f t="shared" si="0"/>
        <v>3</v>
      </c>
      <c r="B35" s="49">
        <f t="shared" ca="1" si="9"/>
        <v>3</v>
      </c>
      <c r="C35" s="49">
        <f t="shared" ca="1" si="13"/>
        <v>3</v>
      </c>
      <c r="D35" s="49">
        <f t="shared" ca="1" si="10"/>
        <v>6</v>
      </c>
      <c r="E35" s="49">
        <f t="shared" ca="1" si="14"/>
        <v>1</v>
      </c>
      <c r="F35" s="49">
        <f t="shared" ca="1" si="15"/>
        <v>3</v>
      </c>
      <c r="G35" s="49">
        <f t="shared" ca="1" si="16"/>
        <v>1</v>
      </c>
      <c r="H35" s="49">
        <f t="shared" ca="1" si="17"/>
        <v>0</v>
      </c>
      <c r="I35" s="49">
        <f t="shared" ca="1" si="8"/>
        <v>0</v>
      </c>
      <c r="J35" s="49">
        <f t="shared" ca="1" si="11"/>
        <v>6</v>
      </c>
      <c r="K35" s="49">
        <f t="shared" ca="1" si="12"/>
        <v>16</v>
      </c>
      <c r="L35" s="50" t="s">
        <v>52</v>
      </c>
      <c r="M35" s="51" t="s">
        <v>92</v>
      </c>
      <c r="N35" s="52" t="s">
        <v>92</v>
      </c>
      <c r="O35" s="86" t="s">
        <v>93</v>
      </c>
      <c r="P35" s="54"/>
      <c r="Q35" s="55"/>
      <c r="R35" s="90" t="s">
        <v>94</v>
      </c>
      <c r="S35" s="57" t="s">
        <v>48</v>
      </c>
      <c r="T35" s="58"/>
      <c r="U35" s="59"/>
      <c r="V35" s="59"/>
      <c r="W35" s="88"/>
      <c r="X35" s="61"/>
      <c r="Y35" s="62"/>
      <c r="Z35" s="62"/>
    </row>
    <row r="36" spans="1:26" s="13" customFormat="1" x14ac:dyDescent="0.2">
      <c r="A36" s="48" t="str">
        <f t="shared" si="0"/>
        <v>S</v>
      </c>
      <c r="B36" s="49">
        <f t="shared" ca="1" si="9"/>
        <v>3</v>
      </c>
      <c r="C36" s="49" t="str">
        <f t="shared" ca="1" si="13"/>
        <v>S</v>
      </c>
      <c r="D36" s="49">
        <f t="shared" ca="1" si="10"/>
        <v>0</v>
      </c>
      <c r="E36" s="49">
        <f t="shared" ca="1" si="14"/>
        <v>1</v>
      </c>
      <c r="F36" s="49">
        <f t="shared" ca="1" si="15"/>
        <v>3</v>
      </c>
      <c r="G36" s="49">
        <f t="shared" ca="1" si="16"/>
        <v>1</v>
      </c>
      <c r="H36" s="49">
        <f t="shared" ca="1" si="17"/>
        <v>0</v>
      </c>
      <c r="I36" s="49">
        <f t="shared" ca="1" si="8"/>
        <v>0</v>
      </c>
      <c r="J36" s="49">
        <f t="shared" ca="1" si="11"/>
        <v>0</v>
      </c>
      <c r="K36" s="49">
        <f t="shared" ca="1" si="12"/>
        <v>0</v>
      </c>
      <c r="L36" s="50" t="s">
        <v>52</v>
      </c>
      <c r="M36" s="51" t="s">
        <v>47</v>
      </c>
      <c r="N36" s="52" t="s">
        <v>47</v>
      </c>
      <c r="O36" s="86" t="s">
        <v>95</v>
      </c>
      <c r="P36" s="54" t="s">
        <v>57</v>
      </c>
      <c r="Q36" s="55">
        <v>41008</v>
      </c>
      <c r="R36" s="56" t="s">
        <v>96</v>
      </c>
      <c r="S36" s="57" t="s">
        <v>69</v>
      </c>
      <c r="T36" s="58">
        <v>60</v>
      </c>
      <c r="U36" s="59"/>
      <c r="V36" s="59"/>
      <c r="W36" s="88"/>
      <c r="X36" s="89"/>
      <c r="Y36" s="8"/>
      <c r="Z36" s="8"/>
    </row>
    <row r="37" spans="1:26" s="13" customFormat="1" x14ac:dyDescent="0.2">
      <c r="A37" s="48" t="str">
        <f t="shared" si="0"/>
        <v>S</v>
      </c>
      <c r="B37" s="49">
        <f t="shared" ca="1" si="9"/>
        <v>3</v>
      </c>
      <c r="C37" s="49" t="str">
        <f t="shared" ca="1" si="13"/>
        <v>S</v>
      </c>
      <c r="D37" s="49">
        <f t="shared" ca="1" si="10"/>
        <v>0</v>
      </c>
      <c r="E37" s="49">
        <f t="shared" ca="1" si="14"/>
        <v>1</v>
      </c>
      <c r="F37" s="49">
        <f t="shared" ca="1" si="15"/>
        <v>3</v>
      </c>
      <c r="G37" s="49">
        <f t="shared" ca="1" si="16"/>
        <v>1</v>
      </c>
      <c r="H37" s="49">
        <f t="shared" ca="1" si="17"/>
        <v>0</v>
      </c>
      <c r="I37" s="49">
        <f t="shared" ca="1" si="8"/>
        <v>0</v>
      </c>
      <c r="J37" s="49">
        <f t="shared" ca="1" si="11"/>
        <v>0</v>
      </c>
      <c r="K37" s="49">
        <f t="shared" ca="1" si="12"/>
        <v>0</v>
      </c>
      <c r="L37" s="50" t="s">
        <v>52</v>
      </c>
      <c r="M37" s="51" t="s">
        <v>47</v>
      </c>
      <c r="N37" s="52" t="s">
        <v>47</v>
      </c>
      <c r="O37" s="86" t="s">
        <v>97</v>
      </c>
      <c r="P37" s="54" t="s">
        <v>57</v>
      </c>
      <c r="Q37" s="55">
        <v>41006</v>
      </c>
      <c r="R37" s="56" t="s">
        <v>98</v>
      </c>
      <c r="S37" s="57" t="s">
        <v>99</v>
      </c>
      <c r="T37" s="58">
        <v>75</v>
      </c>
      <c r="U37" s="59"/>
      <c r="V37" s="59"/>
      <c r="W37" s="88"/>
      <c r="X37" s="89"/>
      <c r="Y37" s="8"/>
      <c r="Z37" s="8"/>
    </row>
    <row r="38" spans="1:26" s="13" customFormat="1" x14ac:dyDescent="0.2">
      <c r="A38" s="48" t="str">
        <f t="shared" si="0"/>
        <v>S</v>
      </c>
      <c r="B38" s="49">
        <f t="shared" ca="1" si="9"/>
        <v>3</v>
      </c>
      <c r="C38" s="49" t="str">
        <f t="shared" ca="1" si="13"/>
        <v>S</v>
      </c>
      <c r="D38" s="49">
        <f t="shared" ca="1" si="10"/>
        <v>0</v>
      </c>
      <c r="E38" s="49">
        <f t="shared" ca="1" si="14"/>
        <v>1</v>
      </c>
      <c r="F38" s="49">
        <f t="shared" ca="1" si="15"/>
        <v>3</v>
      </c>
      <c r="G38" s="49">
        <f t="shared" ca="1" si="16"/>
        <v>1</v>
      </c>
      <c r="H38" s="49">
        <f t="shared" ca="1" si="17"/>
        <v>0</v>
      </c>
      <c r="I38" s="49">
        <f t="shared" ca="1" si="8"/>
        <v>0</v>
      </c>
      <c r="J38" s="49">
        <f t="shared" ca="1" si="11"/>
        <v>0</v>
      </c>
      <c r="K38" s="49">
        <f t="shared" ca="1" si="12"/>
        <v>0</v>
      </c>
      <c r="L38" s="50" t="s">
        <v>52</v>
      </c>
      <c r="M38" s="51" t="s">
        <v>47</v>
      </c>
      <c r="N38" s="52" t="s">
        <v>47</v>
      </c>
      <c r="O38" s="86" t="s">
        <v>100</v>
      </c>
      <c r="P38" s="54" t="s">
        <v>57</v>
      </c>
      <c r="Q38" s="55">
        <v>41004</v>
      </c>
      <c r="R38" s="56" t="s">
        <v>101</v>
      </c>
      <c r="S38" s="57" t="s">
        <v>69</v>
      </c>
      <c r="T38" s="58">
        <v>225</v>
      </c>
      <c r="U38" s="59"/>
      <c r="V38" s="59"/>
      <c r="W38" s="88"/>
      <c r="X38" s="89"/>
      <c r="Y38" s="8"/>
      <c r="Z38" s="8"/>
    </row>
    <row r="39" spans="1:26" s="13" customFormat="1" x14ac:dyDescent="0.2">
      <c r="A39" s="48" t="str">
        <f t="shared" si="0"/>
        <v>S</v>
      </c>
      <c r="B39" s="49">
        <f t="shared" ca="1" si="9"/>
        <v>3</v>
      </c>
      <c r="C39" s="49" t="str">
        <f t="shared" ca="1" si="13"/>
        <v>S</v>
      </c>
      <c r="D39" s="49">
        <f t="shared" ca="1" si="10"/>
        <v>0</v>
      </c>
      <c r="E39" s="49">
        <f t="shared" ca="1" si="14"/>
        <v>1</v>
      </c>
      <c r="F39" s="49">
        <f t="shared" ca="1" si="15"/>
        <v>3</v>
      </c>
      <c r="G39" s="49">
        <f t="shared" ca="1" si="16"/>
        <v>1</v>
      </c>
      <c r="H39" s="49">
        <f t="shared" ca="1" si="17"/>
        <v>0</v>
      </c>
      <c r="I39" s="49">
        <f t="shared" ca="1" si="8"/>
        <v>0</v>
      </c>
      <c r="J39" s="49">
        <f t="shared" ca="1" si="11"/>
        <v>0</v>
      </c>
      <c r="K39" s="49">
        <f t="shared" ca="1" si="12"/>
        <v>0</v>
      </c>
      <c r="L39" s="50" t="s">
        <v>52</v>
      </c>
      <c r="M39" s="51" t="s">
        <v>47</v>
      </c>
      <c r="N39" s="52" t="s">
        <v>47</v>
      </c>
      <c r="O39" s="86" t="s">
        <v>102</v>
      </c>
      <c r="P39" s="54" t="s">
        <v>57</v>
      </c>
      <c r="Q39" s="55">
        <v>41005</v>
      </c>
      <c r="R39" s="56" t="s">
        <v>103</v>
      </c>
      <c r="S39" s="57" t="s">
        <v>69</v>
      </c>
      <c r="T39" s="58">
        <v>225</v>
      </c>
      <c r="U39" s="59"/>
      <c r="V39" s="59"/>
      <c r="W39" s="88"/>
      <c r="X39" s="89"/>
      <c r="Y39" s="8"/>
      <c r="Z39" s="8"/>
    </row>
    <row r="40" spans="1:26" s="13" customFormat="1" x14ac:dyDescent="0.2">
      <c r="A40" s="48" t="str">
        <f t="shared" si="0"/>
        <v>S</v>
      </c>
      <c r="B40" s="49">
        <f t="shared" ca="1" si="9"/>
        <v>3</v>
      </c>
      <c r="C40" s="49" t="str">
        <f t="shared" ca="1" si="13"/>
        <v>S</v>
      </c>
      <c r="D40" s="49">
        <f t="shared" ca="1" si="10"/>
        <v>0</v>
      </c>
      <c r="E40" s="49">
        <f t="shared" ca="1" si="14"/>
        <v>1</v>
      </c>
      <c r="F40" s="49">
        <f t="shared" ca="1" si="15"/>
        <v>3</v>
      </c>
      <c r="G40" s="49">
        <f t="shared" ca="1" si="16"/>
        <v>1</v>
      </c>
      <c r="H40" s="49">
        <f t="shared" ca="1" si="17"/>
        <v>0</v>
      </c>
      <c r="I40" s="49">
        <f t="shared" ca="1" si="8"/>
        <v>0</v>
      </c>
      <c r="J40" s="49">
        <f t="shared" ca="1" si="11"/>
        <v>0</v>
      </c>
      <c r="K40" s="49">
        <f t="shared" ca="1" si="12"/>
        <v>0</v>
      </c>
      <c r="L40" s="50" t="s">
        <v>52</v>
      </c>
      <c r="M40" s="51" t="s">
        <v>47</v>
      </c>
      <c r="N40" s="52" t="s">
        <v>47</v>
      </c>
      <c r="O40" s="86" t="s">
        <v>104</v>
      </c>
      <c r="P40" s="54" t="s">
        <v>57</v>
      </c>
      <c r="Q40" s="55">
        <v>41012</v>
      </c>
      <c r="R40" s="56" t="s">
        <v>105</v>
      </c>
      <c r="S40" s="57" t="s">
        <v>69</v>
      </c>
      <c r="T40" s="58">
        <v>225</v>
      </c>
      <c r="U40" s="59"/>
      <c r="V40" s="59"/>
      <c r="W40" s="88"/>
      <c r="X40" s="89"/>
      <c r="Y40" s="8"/>
      <c r="Z40" s="8"/>
    </row>
    <row r="41" spans="1:26" s="13" customFormat="1" x14ac:dyDescent="0.2">
      <c r="A41" s="48">
        <f t="shared" ref="A41:A55" si="18">CHOOSE(1+LOG(1+2*(ORÇAMENTO.Nivel="Nível 1")+4*(ORÇAMENTO.Nivel="Nível 2")+8*(ORÇAMENTO.Nivel="Nível 3")+16*(ORÇAMENTO.Nivel="Nível 4")+32*(ORÇAMENTO.Nivel="Serviço"),2),0,1,2,3,4,"S")</f>
        <v>2</v>
      </c>
      <c r="B41" s="49">
        <f t="shared" ca="1" si="9"/>
        <v>2</v>
      </c>
      <c r="C41" s="49">
        <f t="shared" ca="1" si="13"/>
        <v>2</v>
      </c>
      <c r="D41" s="49">
        <f t="shared" ca="1" si="10"/>
        <v>56</v>
      </c>
      <c r="E41" s="49">
        <f t="shared" ca="1" si="14"/>
        <v>1</v>
      </c>
      <c r="F41" s="49">
        <f t="shared" ca="1" si="15"/>
        <v>4</v>
      </c>
      <c r="G41" s="49">
        <f t="shared" ca="1" si="16"/>
        <v>0</v>
      </c>
      <c r="H41" s="49">
        <f t="shared" ca="1" si="17"/>
        <v>0</v>
      </c>
      <c r="I41" s="49">
        <f t="shared" ca="1" si="8"/>
        <v>0</v>
      </c>
      <c r="J41" s="49">
        <f t="shared" ca="1" si="11"/>
        <v>166</v>
      </c>
      <c r="K41" s="49">
        <f t="shared" ca="1" si="12"/>
        <v>56</v>
      </c>
      <c r="L41" s="50" t="s">
        <v>52</v>
      </c>
      <c r="M41" s="51" t="s">
        <v>58</v>
      </c>
      <c r="N41" s="52" t="s">
        <v>58</v>
      </c>
      <c r="O41" s="86" t="s">
        <v>106</v>
      </c>
      <c r="P41" s="54"/>
      <c r="Q41" s="55"/>
      <c r="R41" s="87" t="s">
        <v>107</v>
      </c>
      <c r="S41" s="57" t="s">
        <v>48</v>
      </c>
      <c r="T41" s="58"/>
      <c r="U41" s="59"/>
      <c r="V41" s="59"/>
      <c r="W41" s="88"/>
      <c r="Y41" s="8"/>
      <c r="Z41" s="8"/>
    </row>
    <row r="42" spans="1:26" s="13" customFormat="1" x14ac:dyDescent="0.2">
      <c r="A42" s="48">
        <f t="shared" si="18"/>
        <v>3</v>
      </c>
      <c r="B42" s="49">
        <f t="shared" ca="1" si="9"/>
        <v>3</v>
      </c>
      <c r="C42" s="49">
        <f t="shared" ca="1" si="13"/>
        <v>3</v>
      </c>
      <c r="D42" s="49">
        <f t="shared" ca="1" si="10"/>
        <v>9</v>
      </c>
      <c r="E42" s="49">
        <f t="shared" ca="1" si="14"/>
        <v>1</v>
      </c>
      <c r="F42" s="49">
        <f t="shared" ca="1" si="15"/>
        <v>4</v>
      </c>
      <c r="G42" s="49">
        <f t="shared" ca="1" si="16"/>
        <v>1</v>
      </c>
      <c r="H42" s="49">
        <f t="shared" ca="1" si="17"/>
        <v>0</v>
      </c>
      <c r="I42" s="49">
        <f t="shared" ca="1" si="8"/>
        <v>0</v>
      </c>
      <c r="J42" s="49">
        <f t="shared" ca="1" si="11"/>
        <v>55</v>
      </c>
      <c r="K42" s="49">
        <f t="shared" ca="1" si="12"/>
        <v>9</v>
      </c>
      <c r="L42" s="50" t="s">
        <v>52</v>
      </c>
      <c r="M42" s="51" t="s">
        <v>92</v>
      </c>
      <c r="N42" s="52" t="s">
        <v>92</v>
      </c>
      <c r="O42" s="86" t="s">
        <v>108</v>
      </c>
      <c r="P42" s="54"/>
      <c r="Q42" s="55"/>
      <c r="R42" s="56" t="s">
        <v>109</v>
      </c>
      <c r="S42" s="57" t="s">
        <v>48</v>
      </c>
      <c r="T42" s="58"/>
      <c r="U42" s="59"/>
      <c r="V42" s="59"/>
      <c r="W42" s="88"/>
      <c r="X42" s="89"/>
      <c r="Y42" s="8"/>
      <c r="Z42" s="8"/>
    </row>
    <row r="43" spans="1:26" s="13" customFormat="1" x14ac:dyDescent="0.2">
      <c r="A43" s="48" t="str">
        <f t="shared" si="18"/>
        <v>S</v>
      </c>
      <c r="B43" s="49">
        <f t="shared" ca="1" si="9"/>
        <v>3</v>
      </c>
      <c r="C43" s="49" t="str">
        <f t="shared" ca="1" si="13"/>
        <v>S</v>
      </c>
      <c r="D43" s="49">
        <f t="shared" ca="1" si="10"/>
        <v>0</v>
      </c>
      <c r="E43" s="49">
        <f t="shared" ca="1" si="14"/>
        <v>1</v>
      </c>
      <c r="F43" s="49">
        <f t="shared" ca="1" si="15"/>
        <v>4</v>
      </c>
      <c r="G43" s="49">
        <f t="shared" ca="1" si="16"/>
        <v>1</v>
      </c>
      <c r="H43" s="49">
        <f t="shared" ca="1" si="17"/>
        <v>0</v>
      </c>
      <c r="I43" s="49">
        <f t="shared" ca="1" si="8"/>
        <v>0</v>
      </c>
      <c r="J43" s="49">
        <f t="shared" ca="1" si="11"/>
        <v>0</v>
      </c>
      <c r="K43" s="49">
        <f t="shared" ca="1" si="12"/>
        <v>0</v>
      </c>
      <c r="L43" s="50" t="s">
        <v>52</v>
      </c>
      <c r="M43" s="51" t="s">
        <v>47</v>
      </c>
      <c r="N43" s="52" t="s">
        <v>47</v>
      </c>
      <c r="O43" s="86" t="s">
        <v>110</v>
      </c>
      <c r="P43" s="54" t="s">
        <v>57</v>
      </c>
      <c r="Q43" s="55">
        <v>72190</v>
      </c>
      <c r="R43" s="56" t="s">
        <v>111</v>
      </c>
      <c r="S43" s="57" t="s">
        <v>112</v>
      </c>
      <c r="T43" s="58">
        <v>1</v>
      </c>
      <c r="U43" s="59"/>
      <c r="V43" s="59"/>
      <c r="W43" s="88"/>
      <c r="X43" s="89"/>
      <c r="Y43" s="8"/>
      <c r="Z43" s="8"/>
    </row>
    <row r="44" spans="1:26" s="63" customFormat="1" x14ac:dyDescent="0.2">
      <c r="A44" s="48" t="str">
        <f t="shared" si="18"/>
        <v>S</v>
      </c>
      <c r="B44" s="49">
        <f t="shared" ca="1" si="9"/>
        <v>3</v>
      </c>
      <c r="C44" s="49" t="str">
        <f t="shared" ca="1" si="13"/>
        <v>S</v>
      </c>
      <c r="D44" s="49">
        <f t="shared" ca="1" si="10"/>
        <v>0</v>
      </c>
      <c r="E44" s="49">
        <f t="shared" ca="1" si="14"/>
        <v>1</v>
      </c>
      <c r="F44" s="49">
        <f t="shared" ca="1" si="15"/>
        <v>4</v>
      </c>
      <c r="G44" s="49">
        <f t="shared" ca="1" si="16"/>
        <v>1</v>
      </c>
      <c r="H44" s="49">
        <f t="shared" ca="1" si="17"/>
        <v>0</v>
      </c>
      <c r="I44" s="49">
        <f t="shared" ca="1" si="8"/>
        <v>0</v>
      </c>
      <c r="J44" s="49">
        <f t="shared" ca="1" si="11"/>
        <v>0</v>
      </c>
      <c r="K44" s="49">
        <f t="shared" ca="1" si="12"/>
        <v>0</v>
      </c>
      <c r="L44" s="50" t="s">
        <v>52</v>
      </c>
      <c r="M44" s="51" t="s">
        <v>47</v>
      </c>
      <c r="N44" s="52" t="s">
        <v>47</v>
      </c>
      <c r="O44" s="86" t="s">
        <v>113</v>
      </c>
      <c r="P44" s="54" t="s">
        <v>57</v>
      </c>
      <c r="Q44" s="55">
        <v>72170</v>
      </c>
      <c r="R44" s="56" t="s">
        <v>114</v>
      </c>
      <c r="S44" s="57" t="s">
        <v>112</v>
      </c>
      <c r="T44" s="58">
        <v>4</v>
      </c>
      <c r="U44" s="59"/>
      <c r="V44" s="59"/>
      <c r="W44" s="88"/>
      <c r="X44" s="61"/>
      <c r="Y44" s="62"/>
      <c r="Z44" s="62"/>
    </row>
    <row r="45" spans="1:26" s="63" customFormat="1" x14ac:dyDescent="0.2">
      <c r="A45" s="48" t="str">
        <f t="shared" si="18"/>
        <v>S</v>
      </c>
      <c r="B45" s="49">
        <f t="shared" ca="1" si="9"/>
        <v>3</v>
      </c>
      <c r="C45" s="49" t="str">
        <f t="shared" ca="1" si="13"/>
        <v>S</v>
      </c>
      <c r="D45" s="49">
        <f t="shared" ca="1" si="10"/>
        <v>0</v>
      </c>
      <c r="E45" s="49">
        <f t="shared" ca="1" si="14"/>
        <v>1</v>
      </c>
      <c r="F45" s="49">
        <f t="shared" ca="1" si="15"/>
        <v>4</v>
      </c>
      <c r="G45" s="49">
        <f t="shared" ca="1" si="16"/>
        <v>1</v>
      </c>
      <c r="H45" s="49">
        <f t="shared" ca="1" si="17"/>
        <v>0</v>
      </c>
      <c r="I45" s="49">
        <f t="shared" ca="1" si="8"/>
        <v>0</v>
      </c>
      <c r="J45" s="49">
        <f t="shared" ca="1" si="11"/>
        <v>0</v>
      </c>
      <c r="K45" s="49">
        <f t="shared" ca="1" si="12"/>
        <v>0</v>
      </c>
      <c r="L45" s="50" t="s">
        <v>52</v>
      </c>
      <c r="M45" s="51" t="s">
        <v>47</v>
      </c>
      <c r="N45" s="52" t="s">
        <v>47</v>
      </c>
      <c r="O45" s="86" t="s">
        <v>115</v>
      </c>
      <c r="P45" s="54" t="s">
        <v>57</v>
      </c>
      <c r="Q45" s="55">
        <v>71173</v>
      </c>
      <c r="R45" s="56" t="s">
        <v>116</v>
      </c>
      <c r="S45" s="57" t="s">
        <v>112</v>
      </c>
      <c r="T45" s="58">
        <v>3</v>
      </c>
      <c r="U45" s="59"/>
      <c r="V45" s="59"/>
      <c r="W45" s="88"/>
      <c r="X45" s="61"/>
      <c r="Y45" s="62"/>
      <c r="Z45" s="62"/>
    </row>
    <row r="46" spans="1:26" s="63" customFormat="1" x14ac:dyDescent="0.2">
      <c r="A46" s="48" t="str">
        <f t="shared" si="18"/>
        <v>S</v>
      </c>
      <c r="B46" s="49">
        <f t="shared" ca="1" si="9"/>
        <v>3</v>
      </c>
      <c r="C46" s="49" t="str">
        <f t="shared" ca="1" si="13"/>
        <v>S</v>
      </c>
      <c r="D46" s="49">
        <f t="shared" ca="1" si="10"/>
        <v>0</v>
      </c>
      <c r="E46" s="49">
        <f t="shared" ca="1" si="14"/>
        <v>1</v>
      </c>
      <c r="F46" s="49">
        <f t="shared" ca="1" si="15"/>
        <v>4</v>
      </c>
      <c r="G46" s="49">
        <f t="shared" ca="1" si="16"/>
        <v>1</v>
      </c>
      <c r="H46" s="49">
        <f t="shared" ca="1" si="17"/>
        <v>0</v>
      </c>
      <c r="I46" s="49">
        <f t="shared" ca="1" si="8"/>
        <v>0</v>
      </c>
      <c r="J46" s="49">
        <f t="shared" ca="1" si="11"/>
        <v>0</v>
      </c>
      <c r="K46" s="49">
        <f t="shared" ca="1" si="12"/>
        <v>0</v>
      </c>
      <c r="L46" s="50" t="s">
        <v>52</v>
      </c>
      <c r="M46" s="51" t="s">
        <v>47</v>
      </c>
      <c r="N46" s="52" t="s">
        <v>47</v>
      </c>
      <c r="O46" s="86" t="s">
        <v>117</v>
      </c>
      <c r="P46" s="54" t="s">
        <v>57</v>
      </c>
      <c r="Q46" s="55">
        <v>71174</v>
      </c>
      <c r="R46" s="56" t="s">
        <v>118</v>
      </c>
      <c r="S46" s="57" t="s">
        <v>112</v>
      </c>
      <c r="T46" s="58">
        <v>1</v>
      </c>
      <c r="U46" s="59"/>
      <c r="V46" s="59"/>
      <c r="W46" s="88"/>
      <c r="X46" s="61"/>
      <c r="Y46" s="62"/>
      <c r="Z46" s="62"/>
    </row>
    <row r="47" spans="1:26" s="63" customFormat="1" x14ac:dyDescent="0.2">
      <c r="A47" s="48" t="str">
        <f t="shared" si="18"/>
        <v>S</v>
      </c>
      <c r="B47" s="49">
        <f t="shared" ca="1" si="9"/>
        <v>3</v>
      </c>
      <c r="C47" s="49" t="str">
        <f t="shared" ca="1" si="13"/>
        <v>S</v>
      </c>
      <c r="D47" s="49">
        <f t="shared" ca="1" si="10"/>
        <v>0</v>
      </c>
      <c r="E47" s="49">
        <f t="shared" ca="1" si="14"/>
        <v>1</v>
      </c>
      <c r="F47" s="49">
        <f t="shared" ca="1" si="15"/>
        <v>4</v>
      </c>
      <c r="G47" s="49">
        <f t="shared" ca="1" si="16"/>
        <v>1</v>
      </c>
      <c r="H47" s="49">
        <f t="shared" ca="1" si="17"/>
        <v>0</v>
      </c>
      <c r="I47" s="49">
        <f t="shared" ca="1" si="8"/>
        <v>0</v>
      </c>
      <c r="J47" s="49">
        <f t="shared" ca="1" si="11"/>
        <v>0</v>
      </c>
      <c r="K47" s="49">
        <f t="shared" ca="1" si="12"/>
        <v>0</v>
      </c>
      <c r="L47" s="50" t="s">
        <v>52</v>
      </c>
      <c r="M47" s="51" t="s">
        <v>47</v>
      </c>
      <c r="N47" s="52" t="s">
        <v>47</v>
      </c>
      <c r="O47" s="86" t="s">
        <v>119</v>
      </c>
      <c r="P47" s="54" t="s">
        <v>57</v>
      </c>
      <c r="Q47" s="55">
        <v>71175</v>
      </c>
      <c r="R47" s="56" t="s">
        <v>120</v>
      </c>
      <c r="S47" s="57" t="s">
        <v>112</v>
      </c>
      <c r="T47" s="58">
        <v>2</v>
      </c>
      <c r="U47" s="59"/>
      <c r="V47" s="59"/>
      <c r="W47" s="88"/>
      <c r="X47" s="61"/>
      <c r="Y47" s="62"/>
      <c r="Z47" s="62"/>
    </row>
    <row r="48" spans="1:26" s="63" customFormat="1" x14ac:dyDescent="0.2">
      <c r="A48" s="48" t="str">
        <f t="shared" si="18"/>
        <v>S</v>
      </c>
      <c r="B48" s="49">
        <f t="shared" ca="1" si="9"/>
        <v>3</v>
      </c>
      <c r="C48" s="49" t="str">
        <f t="shared" ca="1" si="13"/>
        <v>S</v>
      </c>
      <c r="D48" s="49">
        <f t="shared" ca="1" si="10"/>
        <v>0</v>
      </c>
      <c r="E48" s="49">
        <f t="shared" ca="1" si="14"/>
        <v>1</v>
      </c>
      <c r="F48" s="49">
        <f t="shared" ca="1" si="15"/>
        <v>4</v>
      </c>
      <c r="G48" s="49">
        <f t="shared" ca="1" si="16"/>
        <v>1</v>
      </c>
      <c r="H48" s="49">
        <f t="shared" ca="1" si="17"/>
        <v>0</v>
      </c>
      <c r="I48" s="49">
        <f t="shared" ca="1" si="8"/>
        <v>0</v>
      </c>
      <c r="J48" s="49">
        <f t="shared" ca="1" si="11"/>
        <v>0</v>
      </c>
      <c r="K48" s="49">
        <f t="shared" ca="1" si="12"/>
        <v>0</v>
      </c>
      <c r="L48" s="50" t="s">
        <v>52</v>
      </c>
      <c r="M48" s="51" t="s">
        <v>47</v>
      </c>
      <c r="N48" s="52" t="s">
        <v>47</v>
      </c>
      <c r="O48" s="86" t="s">
        <v>121</v>
      </c>
      <c r="P48" s="54" t="s">
        <v>57</v>
      </c>
      <c r="Q48" s="55">
        <v>71171</v>
      </c>
      <c r="R48" s="56" t="s">
        <v>122</v>
      </c>
      <c r="S48" s="57" t="s">
        <v>112</v>
      </c>
      <c r="T48" s="58">
        <v>35</v>
      </c>
      <c r="U48" s="59"/>
      <c r="V48" s="59"/>
      <c r="W48" s="88"/>
      <c r="X48" s="61"/>
      <c r="Y48" s="62"/>
      <c r="Z48" s="62"/>
    </row>
    <row r="49" spans="1:26" s="63" customFormat="1" x14ac:dyDescent="0.2">
      <c r="A49" s="48" t="str">
        <f t="shared" si="18"/>
        <v>S</v>
      </c>
      <c r="B49" s="49">
        <f t="shared" ca="1" si="9"/>
        <v>3</v>
      </c>
      <c r="C49" s="49" t="str">
        <f t="shared" ca="1" si="13"/>
        <v>S</v>
      </c>
      <c r="D49" s="49">
        <f t="shared" ca="1" si="10"/>
        <v>0</v>
      </c>
      <c r="E49" s="49">
        <f t="shared" ca="1" si="14"/>
        <v>1</v>
      </c>
      <c r="F49" s="49">
        <f t="shared" ca="1" si="15"/>
        <v>4</v>
      </c>
      <c r="G49" s="49">
        <f t="shared" ca="1" si="16"/>
        <v>1</v>
      </c>
      <c r="H49" s="49">
        <f t="shared" ca="1" si="17"/>
        <v>0</v>
      </c>
      <c r="I49" s="49">
        <f t="shared" ca="1" si="8"/>
        <v>0</v>
      </c>
      <c r="J49" s="49">
        <f t="shared" ca="1" si="11"/>
        <v>0</v>
      </c>
      <c r="K49" s="49">
        <f t="shared" ca="1" si="12"/>
        <v>0</v>
      </c>
      <c r="L49" s="50" t="s">
        <v>52</v>
      </c>
      <c r="M49" s="51" t="s">
        <v>47</v>
      </c>
      <c r="N49" s="52" t="s">
        <v>47</v>
      </c>
      <c r="O49" s="86" t="s">
        <v>123</v>
      </c>
      <c r="P49" s="54" t="s">
        <v>57</v>
      </c>
      <c r="Q49" s="55">
        <v>71450</v>
      </c>
      <c r="R49" s="56" t="s">
        <v>124</v>
      </c>
      <c r="S49" s="57" t="s">
        <v>112</v>
      </c>
      <c r="T49" s="58">
        <v>2</v>
      </c>
      <c r="U49" s="59"/>
      <c r="V49" s="59"/>
      <c r="W49" s="88"/>
      <c r="X49" s="61"/>
      <c r="Y49" s="62"/>
      <c r="Z49" s="62"/>
    </row>
    <row r="50" spans="1:26" s="63" customFormat="1" x14ac:dyDescent="0.2">
      <c r="A50" s="48" t="str">
        <f t="shared" si="18"/>
        <v>S</v>
      </c>
      <c r="B50" s="49">
        <f t="shared" ca="1" si="9"/>
        <v>3</v>
      </c>
      <c r="C50" s="49" t="str">
        <f t="shared" ca="1" si="13"/>
        <v>S</v>
      </c>
      <c r="D50" s="49">
        <f t="shared" ca="1" si="10"/>
        <v>0</v>
      </c>
      <c r="E50" s="49">
        <f t="shared" ca="1" si="14"/>
        <v>1</v>
      </c>
      <c r="F50" s="49">
        <f t="shared" ca="1" si="15"/>
        <v>4</v>
      </c>
      <c r="G50" s="49">
        <f t="shared" ca="1" si="16"/>
        <v>1</v>
      </c>
      <c r="H50" s="49">
        <f t="shared" ca="1" si="17"/>
        <v>0</v>
      </c>
      <c r="I50" s="49">
        <f t="shared" ca="1" si="8"/>
        <v>0</v>
      </c>
      <c r="J50" s="49">
        <f t="shared" ca="1" si="11"/>
        <v>0</v>
      </c>
      <c r="K50" s="49">
        <f t="shared" ca="1" si="12"/>
        <v>0</v>
      </c>
      <c r="L50" s="50" t="s">
        <v>52</v>
      </c>
      <c r="M50" s="51" t="s">
        <v>47</v>
      </c>
      <c r="N50" s="52" t="s">
        <v>47</v>
      </c>
      <c r="O50" s="86" t="s">
        <v>125</v>
      </c>
      <c r="P50" s="54" t="s">
        <v>57</v>
      </c>
      <c r="Q50" s="55">
        <v>71184</v>
      </c>
      <c r="R50" s="56" t="s">
        <v>126</v>
      </c>
      <c r="S50" s="57" t="s">
        <v>112</v>
      </c>
      <c r="T50" s="58">
        <v>3</v>
      </c>
      <c r="U50" s="59"/>
      <c r="V50" s="59"/>
      <c r="W50" s="88"/>
      <c r="X50" s="61"/>
      <c r="Y50" s="62"/>
      <c r="Z50" s="62"/>
    </row>
    <row r="51" spans="1:26" s="63" customFormat="1" x14ac:dyDescent="0.2">
      <c r="A51" s="48">
        <f t="shared" si="18"/>
        <v>3</v>
      </c>
      <c r="B51" s="49">
        <f t="shared" ca="1" si="9"/>
        <v>3</v>
      </c>
      <c r="C51" s="49">
        <f t="shared" ca="1" si="13"/>
        <v>3</v>
      </c>
      <c r="D51" s="49">
        <f t="shared" ca="1" si="10"/>
        <v>7</v>
      </c>
      <c r="E51" s="49">
        <f t="shared" ca="1" si="14"/>
        <v>1</v>
      </c>
      <c r="F51" s="49">
        <f t="shared" ca="1" si="15"/>
        <v>4</v>
      </c>
      <c r="G51" s="49">
        <f t="shared" ca="1" si="16"/>
        <v>2</v>
      </c>
      <c r="H51" s="49">
        <f t="shared" ca="1" si="17"/>
        <v>0</v>
      </c>
      <c r="I51" s="49">
        <f t="shared" ca="1" si="8"/>
        <v>0</v>
      </c>
      <c r="J51" s="49">
        <f t="shared" ca="1" si="11"/>
        <v>46</v>
      </c>
      <c r="K51" s="49">
        <f t="shared" ca="1" si="12"/>
        <v>7</v>
      </c>
      <c r="L51" s="50" t="s">
        <v>52</v>
      </c>
      <c r="M51" s="51" t="s">
        <v>92</v>
      </c>
      <c r="N51" s="52" t="s">
        <v>92</v>
      </c>
      <c r="O51" s="86" t="s">
        <v>127</v>
      </c>
      <c r="P51" s="54"/>
      <c r="Q51" s="55"/>
      <c r="R51" s="56" t="s">
        <v>128</v>
      </c>
      <c r="S51" s="57" t="s">
        <v>48</v>
      </c>
      <c r="T51" s="58"/>
      <c r="U51" s="59"/>
      <c r="V51" s="59"/>
      <c r="W51" s="88"/>
      <c r="X51" s="61"/>
      <c r="Y51" s="62"/>
      <c r="Z51" s="62"/>
    </row>
    <row r="52" spans="1:26" s="63" customFormat="1" x14ac:dyDescent="0.2">
      <c r="A52" s="48" t="str">
        <f t="shared" si="18"/>
        <v>S</v>
      </c>
      <c r="B52" s="49">
        <f t="shared" ca="1" si="9"/>
        <v>3</v>
      </c>
      <c r="C52" s="49" t="str">
        <f t="shared" ca="1" si="13"/>
        <v>S</v>
      </c>
      <c r="D52" s="49">
        <f t="shared" ca="1" si="10"/>
        <v>0</v>
      </c>
      <c r="E52" s="49">
        <f t="shared" ca="1" si="14"/>
        <v>1</v>
      </c>
      <c r="F52" s="49">
        <f t="shared" ca="1" si="15"/>
        <v>4</v>
      </c>
      <c r="G52" s="49">
        <f t="shared" ca="1" si="16"/>
        <v>2</v>
      </c>
      <c r="H52" s="49">
        <f t="shared" ca="1" si="17"/>
        <v>0</v>
      </c>
      <c r="I52" s="49">
        <f t="shared" ca="1" si="8"/>
        <v>0</v>
      </c>
      <c r="J52" s="49">
        <f t="shared" ca="1" si="11"/>
        <v>0</v>
      </c>
      <c r="K52" s="49">
        <f t="shared" ca="1" si="12"/>
        <v>0</v>
      </c>
      <c r="L52" s="50" t="s">
        <v>52</v>
      </c>
      <c r="M52" s="51" t="s">
        <v>47</v>
      </c>
      <c r="N52" s="52" t="s">
        <v>47</v>
      </c>
      <c r="O52" s="86" t="s">
        <v>129</v>
      </c>
      <c r="P52" s="54" t="s">
        <v>57</v>
      </c>
      <c r="Q52" s="55">
        <v>70586</v>
      </c>
      <c r="R52" s="56" t="s">
        <v>130</v>
      </c>
      <c r="S52" s="57" t="s">
        <v>131</v>
      </c>
      <c r="T52" s="58">
        <v>34.31</v>
      </c>
      <c r="U52" s="59"/>
      <c r="V52" s="59"/>
      <c r="W52" s="88"/>
      <c r="X52" s="61"/>
      <c r="Y52" s="62"/>
      <c r="Z52" s="62"/>
    </row>
    <row r="53" spans="1:26" s="63" customFormat="1" x14ac:dyDescent="0.2">
      <c r="A53" s="48" t="str">
        <f t="shared" si="18"/>
        <v>S</v>
      </c>
      <c r="B53" s="49">
        <f t="shared" ca="1" si="9"/>
        <v>3</v>
      </c>
      <c r="C53" s="49" t="str">
        <f t="shared" ca="1" si="13"/>
        <v>S</v>
      </c>
      <c r="D53" s="49">
        <f t="shared" ca="1" si="10"/>
        <v>0</v>
      </c>
      <c r="E53" s="49">
        <f t="shared" ca="1" si="14"/>
        <v>1</v>
      </c>
      <c r="F53" s="49">
        <f t="shared" ca="1" si="15"/>
        <v>4</v>
      </c>
      <c r="G53" s="49">
        <f t="shared" ca="1" si="16"/>
        <v>2</v>
      </c>
      <c r="H53" s="49">
        <f t="shared" ca="1" si="17"/>
        <v>0</v>
      </c>
      <c r="I53" s="49">
        <f t="shared" ca="1" si="8"/>
        <v>0</v>
      </c>
      <c r="J53" s="49">
        <f t="shared" ca="1" si="11"/>
        <v>0</v>
      </c>
      <c r="K53" s="49">
        <f t="shared" ca="1" si="12"/>
        <v>0</v>
      </c>
      <c r="L53" s="50" t="s">
        <v>52</v>
      </c>
      <c r="M53" s="51" t="s">
        <v>47</v>
      </c>
      <c r="N53" s="52" t="s">
        <v>47</v>
      </c>
      <c r="O53" s="86" t="s">
        <v>132</v>
      </c>
      <c r="P53" s="54" t="s">
        <v>57</v>
      </c>
      <c r="Q53" s="55">
        <v>70585</v>
      </c>
      <c r="R53" s="56" t="s">
        <v>133</v>
      </c>
      <c r="S53" s="57" t="s">
        <v>131</v>
      </c>
      <c r="T53" s="58">
        <v>8.6</v>
      </c>
      <c r="U53" s="59"/>
      <c r="V53" s="59"/>
      <c r="W53" s="88"/>
      <c r="X53" s="61"/>
      <c r="Y53" s="62"/>
      <c r="Z53" s="62"/>
    </row>
    <row r="54" spans="1:26" s="63" customFormat="1" x14ac:dyDescent="0.2">
      <c r="A54" s="48" t="str">
        <f t="shared" si="18"/>
        <v>S</v>
      </c>
      <c r="B54" s="49">
        <f t="shared" ca="1" si="9"/>
        <v>3</v>
      </c>
      <c r="C54" s="49" t="str">
        <f t="shared" ca="1" si="13"/>
        <v>S</v>
      </c>
      <c r="D54" s="49">
        <f t="shared" ca="1" si="10"/>
        <v>0</v>
      </c>
      <c r="E54" s="49">
        <f t="shared" ca="1" si="14"/>
        <v>1</v>
      </c>
      <c r="F54" s="49">
        <f t="shared" ca="1" si="15"/>
        <v>4</v>
      </c>
      <c r="G54" s="49">
        <f t="shared" ca="1" si="16"/>
        <v>2</v>
      </c>
      <c r="H54" s="49">
        <f t="shared" ca="1" si="17"/>
        <v>0</v>
      </c>
      <c r="I54" s="49">
        <f t="shared" ca="1" si="8"/>
        <v>0</v>
      </c>
      <c r="J54" s="49">
        <f t="shared" ca="1" si="11"/>
        <v>0</v>
      </c>
      <c r="K54" s="49">
        <f t="shared" ca="1" si="12"/>
        <v>0</v>
      </c>
      <c r="L54" s="50" t="s">
        <v>52</v>
      </c>
      <c r="M54" s="51" t="s">
        <v>47</v>
      </c>
      <c r="N54" s="52" t="s">
        <v>47</v>
      </c>
      <c r="O54" s="86" t="s">
        <v>134</v>
      </c>
      <c r="P54" s="54" t="s">
        <v>57</v>
      </c>
      <c r="Q54" s="55">
        <v>70581</v>
      </c>
      <c r="R54" s="56" t="s">
        <v>135</v>
      </c>
      <c r="S54" s="57" t="s">
        <v>131</v>
      </c>
      <c r="T54" s="58">
        <v>2866.9</v>
      </c>
      <c r="U54" s="59"/>
      <c r="V54" s="59"/>
      <c r="W54" s="88"/>
      <c r="X54" s="61"/>
      <c r="Y54" s="62"/>
      <c r="Z54" s="62"/>
    </row>
    <row r="55" spans="1:26" s="63" customFormat="1" x14ac:dyDescent="0.2">
      <c r="A55" s="48" t="str">
        <f t="shared" si="18"/>
        <v>S</v>
      </c>
      <c r="B55" s="49">
        <f t="shared" ca="1" si="9"/>
        <v>3</v>
      </c>
      <c r="C55" s="49" t="str">
        <f t="shared" ca="1" si="13"/>
        <v>S</v>
      </c>
      <c r="D55" s="49">
        <f t="shared" ca="1" si="10"/>
        <v>0</v>
      </c>
      <c r="E55" s="49">
        <f t="shared" ca="1" si="14"/>
        <v>1</v>
      </c>
      <c r="F55" s="49">
        <f t="shared" ca="1" si="15"/>
        <v>4</v>
      </c>
      <c r="G55" s="49">
        <f t="shared" ca="1" si="16"/>
        <v>2</v>
      </c>
      <c r="H55" s="49">
        <f t="shared" ca="1" si="17"/>
        <v>0</v>
      </c>
      <c r="I55" s="49">
        <f t="shared" ca="1" si="8"/>
        <v>0</v>
      </c>
      <c r="J55" s="49">
        <f t="shared" ca="1" si="11"/>
        <v>0</v>
      </c>
      <c r="K55" s="49">
        <f t="shared" ca="1" si="12"/>
        <v>0</v>
      </c>
      <c r="L55" s="50" t="s">
        <v>52</v>
      </c>
      <c r="M55" s="51" t="s">
        <v>47</v>
      </c>
      <c r="N55" s="52" t="s">
        <v>47</v>
      </c>
      <c r="O55" s="86" t="s">
        <v>136</v>
      </c>
      <c r="P55" s="54" t="s">
        <v>57</v>
      </c>
      <c r="Q55" s="55">
        <v>70582</v>
      </c>
      <c r="R55" s="56" t="s">
        <v>137</v>
      </c>
      <c r="S55" s="57" t="s">
        <v>131</v>
      </c>
      <c r="T55" s="58">
        <v>906.9</v>
      </c>
      <c r="U55" s="59"/>
      <c r="V55" s="59"/>
      <c r="W55" s="88"/>
      <c r="X55" s="61"/>
      <c r="Y55" s="62"/>
      <c r="Z55" s="62"/>
    </row>
    <row r="56" spans="1:26" s="63" customFormat="1" x14ac:dyDescent="0.2">
      <c r="A56" s="48" t="str">
        <f t="shared" ref="A56:A96" si="19">CHOOSE(1+LOG(1+2*(ORÇAMENTO.Nivel="Nível 1")+4*(ORÇAMENTO.Nivel="Nível 2")+8*(ORÇAMENTO.Nivel="Nível 3")+16*(ORÇAMENTO.Nivel="Nível 4")+32*(ORÇAMENTO.Nivel="Serviço"),2),0,1,2,3,4,"S")</f>
        <v>S</v>
      </c>
      <c r="B56" s="49">
        <f t="shared" ca="1" si="9"/>
        <v>3</v>
      </c>
      <c r="C56" s="49" t="str">
        <f t="shared" ca="1" si="13"/>
        <v>S</v>
      </c>
      <c r="D56" s="49">
        <f t="shared" ca="1" si="10"/>
        <v>0</v>
      </c>
      <c r="E56" s="49">
        <f t="shared" ca="1" si="14"/>
        <v>1</v>
      </c>
      <c r="F56" s="49">
        <f t="shared" ca="1" si="15"/>
        <v>4</v>
      </c>
      <c r="G56" s="49">
        <f t="shared" ca="1" si="16"/>
        <v>2</v>
      </c>
      <c r="H56" s="49">
        <f t="shared" ca="1" si="17"/>
        <v>0</v>
      </c>
      <c r="I56" s="49">
        <f t="shared" ca="1" si="8"/>
        <v>0</v>
      </c>
      <c r="J56" s="49">
        <f t="shared" ca="1" si="11"/>
        <v>0</v>
      </c>
      <c r="K56" s="49">
        <f t="shared" ca="1" si="12"/>
        <v>0</v>
      </c>
      <c r="L56" s="50" t="s">
        <v>52</v>
      </c>
      <c r="M56" s="51" t="s">
        <v>47</v>
      </c>
      <c r="N56" s="52" t="s">
        <v>47</v>
      </c>
      <c r="O56" s="86" t="s">
        <v>138</v>
      </c>
      <c r="P56" s="54" t="s">
        <v>57</v>
      </c>
      <c r="Q56" s="55">
        <v>70584</v>
      </c>
      <c r="R56" s="56" t="s">
        <v>139</v>
      </c>
      <c r="S56" s="57" t="s">
        <v>131</v>
      </c>
      <c r="T56" s="58">
        <v>5.75</v>
      </c>
      <c r="U56" s="59"/>
      <c r="V56" s="59"/>
      <c r="W56" s="88"/>
      <c r="X56" s="61"/>
      <c r="Y56" s="62"/>
      <c r="Z56" s="62"/>
    </row>
    <row r="57" spans="1:26" s="63" customFormat="1" x14ac:dyDescent="0.2">
      <c r="A57" s="48" t="str">
        <f t="shared" si="19"/>
        <v>S</v>
      </c>
      <c r="B57" s="49">
        <f t="shared" ca="1" si="9"/>
        <v>3</v>
      </c>
      <c r="C57" s="49" t="str">
        <f t="shared" ca="1" si="13"/>
        <v>S</v>
      </c>
      <c r="D57" s="49">
        <f t="shared" ca="1" si="10"/>
        <v>0</v>
      </c>
      <c r="E57" s="49">
        <f t="shared" ca="1" si="14"/>
        <v>1</v>
      </c>
      <c r="F57" s="49">
        <f t="shared" ca="1" si="15"/>
        <v>4</v>
      </c>
      <c r="G57" s="49">
        <f t="shared" ca="1" si="16"/>
        <v>2</v>
      </c>
      <c r="H57" s="49">
        <f t="shared" ca="1" si="17"/>
        <v>0</v>
      </c>
      <c r="I57" s="49">
        <f t="shared" ca="1" si="8"/>
        <v>0</v>
      </c>
      <c r="J57" s="49">
        <f t="shared" ca="1" si="11"/>
        <v>0</v>
      </c>
      <c r="K57" s="49">
        <f t="shared" ca="1" si="12"/>
        <v>0</v>
      </c>
      <c r="L57" s="50" t="s">
        <v>52</v>
      </c>
      <c r="M57" s="51" t="s">
        <v>47</v>
      </c>
      <c r="N57" s="52" t="s">
        <v>47</v>
      </c>
      <c r="O57" s="86" t="s">
        <v>140</v>
      </c>
      <c r="P57" s="54" t="s">
        <v>57</v>
      </c>
      <c r="Q57" s="55">
        <v>70541</v>
      </c>
      <c r="R57" s="56" t="s">
        <v>141</v>
      </c>
      <c r="S57" s="57" t="s">
        <v>131</v>
      </c>
      <c r="T57" s="58">
        <v>20</v>
      </c>
      <c r="U57" s="59"/>
      <c r="V57" s="59"/>
      <c r="W57" s="88"/>
      <c r="X57" s="61"/>
      <c r="Y57" s="62"/>
      <c r="Z57" s="62"/>
    </row>
    <row r="58" spans="1:26" s="63" customFormat="1" x14ac:dyDescent="0.2">
      <c r="A58" s="48">
        <f t="shared" si="19"/>
        <v>3</v>
      </c>
      <c r="B58" s="49">
        <f t="shared" ca="1" si="9"/>
        <v>3</v>
      </c>
      <c r="C58" s="49">
        <f t="shared" ca="1" si="13"/>
        <v>3</v>
      </c>
      <c r="D58" s="49">
        <f t="shared" ca="1" si="10"/>
        <v>39</v>
      </c>
      <c r="E58" s="49">
        <f t="shared" ca="1" si="14"/>
        <v>1</v>
      </c>
      <c r="F58" s="49">
        <f t="shared" ca="1" si="15"/>
        <v>4</v>
      </c>
      <c r="G58" s="49">
        <f t="shared" ca="1" si="16"/>
        <v>3</v>
      </c>
      <c r="H58" s="49">
        <f t="shared" ca="1" si="17"/>
        <v>0</v>
      </c>
      <c r="I58" s="49">
        <f t="shared" ca="1" si="8"/>
        <v>0</v>
      </c>
      <c r="J58" s="49">
        <f t="shared" ca="1" si="11"/>
        <v>39</v>
      </c>
      <c r="K58" s="49" t="e">
        <f t="shared" ca="1" si="12"/>
        <v>#N/A</v>
      </c>
      <c r="L58" s="50" t="s">
        <v>52</v>
      </c>
      <c r="M58" s="51" t="s">
        <v>92</v>
      </c>
      <c r="N58" s="52" t="s">
        <v>92</v>
      </c>
      <c r="O58" s="86" t="s">
        <v>142</v>
      </c>
      <c r="P58" s="54" t="s">
        <v>49</v>
      </c>
      <c r="Q58" s="55"/>
      <c r="R58" s="56" t="s">
        <v>143</v>
      </c>
      <c r="S58" s="57" t="s">
        <v>48</v>
      </c>
      <c r="T58" s="58"/>
      <c r="U58" s="59"/>
      <c r="V58" s="59"/>
      <c r="W58" s="88"/>
      <c r="X58" s="61"/>
      <c r="Y58" s="62"/>
      <c r="Z58" s="62"/>
    </row>
    <row r="59" spans="1:26" s="63" customFormat="1" x14ac:dyDescent="0.2">
      <c r="A59" s="48" t="str">
        <f t="shared" si="19"/>
        <v>S</v>
      </c>
      <c r="B59" s="49">
        <f t="shared" ca="1" si="9"/>
        <v>3</v>
      </c>
      <c r="C59" s="49" t="str">
        <f t="shared" ca="1" si="13"/>
        <v>S</v>
      </c>
      <c r="D59" s="49">
        <f t="shared" ca="1" si="10"/>
        <v>0</v>
      </c>
      <c r="E59" s="49">
        <f t="shared" ca="1" si="14"/>
        <v>1</v>
      </c>
      <c r="F59" s="49">
        <f t="shared" ca="1" si="15"/>
        <v>4</v>
      </c>
      <c r="G59" s="49">
        <f t="shared" ca="1" si="16"/>
        <v>3</v>
      </c>
      <c r="H59" s="49">
        <f t="shared" ca="1" si="17"/>
        <v>0</v>
      </c>
      <c r="I59" s="49">
        <f t="shared" ca="1" si="8"/>
        <v>0</v>
      </c>
      <c r="J59" s="49">
        <f t="shared" ca="1" si="11"/>
        <v>0</v>
      </c>
      <c r="K59" s="49">
        <f t="shared" ca="1" si="12"/>
        <v>0</v>
      </c>
      <c r="L59" s="50" t="s">
        <v>52</v>
      </c>
      <c r="M59" s="51" t="s">
        <v>47</v>
      </c>
      <c r="N59" s="52" t="s">
        <v>47</v>
      </c>
      <c r="O59" s="86" t="s">
        <v>144</v>
      </c>
      <c r="P59" s="54" t="s">
        <v>57</v>
      </c>
      <c r="Q59" s="55">
        <v>71201</v>
      </c>
      <c r="R59" s="56" t="s">
        <v>145</v>
      </c>
      <c r="S59" s="57" t="s">
        <v>131</v>
      </c>
      <c r="T59" s="58">
        <v>528.45000000000005</v>
      </c>
      <c r="U59" s="59"/>
      <c r="V59" s="59"/>
      <c r="W59" s="88"/>
      <c r="X59" s="61"/>
      <c r="Y59" s="62"/>
      <c r="Z59" s="62"/>
    </row>
    <row r="60" spans="1:26" s="63" customFormat="1" x14ac:dyDescent="0.2">
      <c r="A60" s="48" t="str">
        <f t="shared" si="19"/>
        <v>S</v>
      </c>
      <c r="B60" s="49">
        <f t="shared" ca="1" si="9"/>
        <v>3</v>
      </c>
      <c r="C60" s="49" t="str">
        <f t="shared" ca="1" si="13"/>
        <v>S</v>
      </c>
      <c r="D60" s="49">
        <f t="shared" ca="1" si="10"/>
        <v>0</v>
      </c>
      <c r="E60" s="49">
        <f t="shared" ca="1" si="14"/>
        <v>1</v>
      </c>
      <c r="F60" s="49">
        <f t="shared" ca="1" si="15"/>
        <v>4</v>
      </c>
      <c r="G60" s="49">
        <f t="shared" ca="1" si="16"/>
        <v>3</v>
      </c>
      <c r="H60" s="49">
        <f t="shared" ca="1" si="17"/>
        <v>0</v>
      </c>
      <c r="I60" s="49">
        <f t="shared" ca="1" si="8"/>
        <v>0</v>
      </c>
      <c r="J60" s="49">
        <f t="shared" ca="1" si="11"/>
        <v>0</v>
      </c>
      <c r="K60" s="49">
        <f t="shared" ca="1" si="12"/>
        <v>0</v>
      </c>
      <c r="L60" s="50" t="s">
        <v>52</v>
      </c>
      <c r="M60" s="51" t="s">
        <v>47</v>
      </c>
      <c r="N60" s="52" t="s">
        <v>47</v>
      </c>
      <c r="O60" s="86" t="s">
        <v>146</v>
      </c>
      <c r="P60" s="54" t="s">
        <v>57</v>
      </c>
      <c r="Q60" s="55">
        <v>71202</v>
      </c>
      <c r="R60" s="56" t="s">
        <v>147</v>
      </c>
      <c r="S60" s="57" t="s">
        <v>131</v>
      </c>
      <c r="T60" s="58">
        <v>55.07</v>
      </c>
      <c r="U60" s="59"/>
      <c r="V60" s="59"/>
      <c r="W60" s="88"/>
      <c r="X60" s="61"/>
      <c r="Y60" s="62"/>
      <c r="Z60" s="62"/>
    </row>
    <row r="61" spans="1:26" s="63" customFormat="1" x14ac:dyDescent="0.2">
      <c r="A61" s="48" t="str">
        <f t="shared" si="19"/>
        <v>S</v>
      </c>
      <c r="B61" s="49">
        <f t="shared" ca="1" si="9"/>
        <v>3</v>
      </c>
      <c r="C61" s="49" t="str">
        <f t="shared" ca="1" si="13"/>
        <v>S</v>
      </c>
      <c r="D61" s="49">
        <f t="shared" ca="1" si="10"/>
        <v>0</v>
      </c>
      <c r="E61" s="49">
        <f t="shared" ca="1" si="14"/>
        <v>1</v>
      </c>
      <c r="F61" s="49">
        <f t="shared" ca="1" si="15"/>
        <v>4</v>
      </c>
      <c r="G61" s="49">
        <f t="shared" ca="1" si="16"/>
        <v>3</v>
      </c>
      <c r="H61" s="49">
        <f t="shared" ca="1" si="17"/>
        <v>0</v>
      </c>
      <c r="I61" s="49">
        <f t="shared" ca="1" si="8"/>
        <v>0</v>
      </c>
      <c r="J61" s="49">
        <f t="shared" ca="1" si="11"/>
        <v>0</v>
      </c>
      <c r="K61" s="49">
        <f t="shared" ca="1" si="12"/>
        <v>0</v>
      </c>
      <c r="L61" s="50" t="s">
        <v>52</v>
      </c>
      <c r="M61" s="51" t="s">
        <v>47</v>
      </c>
      <c r="N61" s="52" t="s">
        <v>47</v>
      </c>
      <c r="O61" s="86" t="s">
        <v>148</v>
      </c>
      <c r="P61" s="54" t="s">
        <v>57</v>
      </c>
      <c r="Q61" s="55">
        <v>71203</v>
      </c>
      <c r="R61" s="56" t="s">
        <v>149</v>
      </c>
      <c r="S61" s="57" t="s">
        <v>131</v>
      </c>
      <c r="T61" s="58">
        <v>5</v>
      </c>
      <c r="U61" s="59"/>
      <c r="V61" s="59"/>
      <c r="W61" s="88"/>
      <c r="X61" s="61"/>
      <c r="Y61" s="62"/>
      <c r="Z61" s="62"/>
    </row>
    <row r="62" spans="1:26" s="63" customFormat="1" x14ac:dyDescent="0.2">
      <c r="A62" s="48" t="str">
        <f t="shared" si="19"/>
        <v>S</v>
      </c>
      <c r="B62" s="49">
        <f t="shared" ca="1" si="9"/>
        <v>3</v>
      </c>
      <c r="C62" s="49" t="str">
        <f t="shared" ca="1" si="13"/>
        <v>S</v>
      </c>
      <c r="D62" s="49">
        <f t="shared" ca="1" si="10"/>
        <v>0</v>
      </c>
      <c r="E62" s="49">
        <f t="shared" ca="1" si="14"/>
        <v>1</v>
      </c>
      <c r="F62" s="49">
        <f t="shared" ca="1" si="15"/>
        <v>4</v>
      </c>
      <c r="G62" s="49">
        <f t="shared" ca="1" si="16"/>
        <v>3</v>
      </c>
      <c r="H62" s="49">
        <f t="shared" ca="1" si="17"/>
        <v>0</v>
      </c>
      <c r="I62" s="49">
        <f t="shared" ca="1" si="8"/>
        <v>0</v>
      </c>
      <c r="J62" s="49">
        <f t="shared" ca="1" si="11"/>
        <v>0</v>
      </c>
      <c r="K62" s="49">
        <f t="shared" ca="1" si="12"/>
        <v>0</v>
      </c>
      <c r="L62" s="50" t="s">
        <v>52</v>
      </c>
      <c r="M62" s="51" t="s">
        <v>47</v>
      </c>
      <c r="N62" s="52" t="s">
        <v>47</v>
      </c>
      <c r="O62" s="86" t="s">
        <v>150</v>
      </c>
      <c r="P62" s="54" t="s">
        <v>57</v>
      </c>
      <c r="Q62" s="55">
        <v>71205</v>
      </c>
      <c r="R62" s="56" t="s">
        <v>151</v>
      </c>
      <c r="S62" s="57" t="s">
        <v>131</v>
      </c>
      <c r="T62" s="58">
        <v>8.7799999999999994</v>
      </c>
      <c r="U62" s="59"/>
      <c r="V62" s="59"/>
      <c r="W62" s="88"/>
      <c r="X62" s="61"/>
      <c r="Y62" s="62"/>
      <c r="Z62" s="62"/>
    </row>
    <row r="63" spans="1:26" s="63" customFormat="1" x14ac:dyDescent="0.2">
      <c r="A63" s="48" t="str">
        <f t="shared" si="19"/>
        <v>S</v>
      </c>
      <c r="B63" s="49">
        <f t="shared" ca="1" si="9"/>
        <v>3</v>
      </c>
      <c r="C63" s="49" t="str">
        <f t="shared" ca="1" si="13"/>
        <v>S</v>
      </c>
      <c r="D63" s="49">
        <f t="shared" ca="1" si="10"/>
        <v>0</v>
      </c>
      <c r="E63" s="49">
        <f t="shared" ca="1" si="14"/>
        <v>1</v>
      </c>
      <c r="F63" s="49">
        <f t="shared" ca="1" si="15"/>
        <v>4</v>
      </c>
      <c r="G63" s="49">
        <f t="shared" ca="1" si="16"/>
        <v>3</v>
      </c>
      <c r="H63" s="49">
        <f t="shared" ca="1" si="17"/>
        <v>0</v>
      </c>
      <c r="I63" s="49">
        <f t="shared" ca="1" si="8"/>
        <v>0</v>
      </c>
      <c r="J63" s="49">
        <f t="shared" ca="1" si="11"/>
        <v>0</v>
      </c>
      <c r="K63" s="49">
        <f t="shared" ca="1" si="12"/>
        <v>0</v>
      </c>
      <c r="L63" s="50" t="s">
        <v>52</v>
      </c>
      <c r="M63" s="51" t="s">
        <v>47</v>
      </c>
      <c r="N63" s="52" t="s">
        <v>47</v>
      </c>
      <c r="O63" s="86" t="s">
        <v>152</v>
      </c>
      <c r="P63" s="54" t="s">
        <v>57</v>
      </c>
      <c r="Q63" s="55">
        <v>70351</v>
      </c>
      <c r="R63" s="56" t="s">
        <v>153</v>
      </c>
      <c r="S63" s="57" t="s">
        <v>112</v>
      </c>
      <c r="T63" s="58">
        <v>352</v>
      </c>
      <c r="U63" s="59"/>
      <c r="V63" s="59"/>
      <c r="W63" s="88"/>
      <c r="X63" s="61"/>
      <c r="Y63" s="62"/>
      <c r="Z63" s="62"/>
    </row>
    <row r="64" spans="1:26" s="63" customFormat="1" x14ac:dyDescent="0.2">
      <c r="A64" s="48" t="str">
        <f t="shared" si="19"/>
        <v>S</v>
      </c>
      <c r="B64" s="49">
        <f t="shared" ca="1" si="9"/>
        <v>3</v>
      </c>
      <c r="C64" s="49" t="str">
        <f t="shared" ca="1" si="13"/>
        <v>S</v>
      </c>
      <c r="D64" s="49">
        <f t="shared" ca="1" si="10"/>
        <v>0</v>
      </c>
      <c r="E64" s="49">
        <f t="shared" ca="1" si="14"/>
        <v>1</v>
      </c>
      <c r="F64" s="49">
        <f t="shared" ca="1" si="15"/>
        <v>4</v>
      </c>
      <c r="G64" s="49">
        <f t="shared" ca="1" si="16"/>
        <v>3</v>
      </c>
      <c r="H64" s="49">
        <f t="shared" ca="1" si="17"/>
        <v>0</v>
      </c>
      <c r="I64" s="49">
        <f t="shared" ca="1" si="8"/>
        <v>0</v>
      </c>
      <c r="J64" s="49">
        <f t="shared" ca="1" si="11"/>
        <v>0</v>
      </c>
      <c r="K64" s="49">
        <f t="shared" ca="1" si="12"/>
        <v>0</v>
      </c>
      <c r="L64" s="50" t="s">
        <v>52</v>
      </c>
      <c r="M64" s="51" t="s">
        <v>47</v>
      </c>
      <c r="N64" s="52" t="s">
        <v>47</v>
      </c>
      <c r="O64" s="86" t="s">
        <v>154</v>
      </c>
      <c r="P64" s="54" t="s">
        <v>57</v>
      </c>
      <c r="Q64" s="55">
        <v>70352</v>
      </c>
      <c r="R64" s="56" t="s">
        <v>155</v>
      </c>
      <c r="S64" s="57" t="s">
        <v>112</v>
      </c>
      <c r="T64" s="58">
        <v>37</v>
      </c>
      <c r="U64" s="59"/>
      <c r="V64" s="59"/>
      <c r="W64" s="88"/>
      <c r="X64" s="61"/>
      <c r="Y64" s="62"/>
      <c r="Z64" s="62"/>
    </row>
    <row r="65" spans="1:26" s="63" customFormat="1" x14ac:dyDescent="0.2">
      <c r="A65" s="48" t="str">
        <f t="shared" si="19"/>
        <v>S</v>
      </c>
      <c r="B65" s="49">
        <f t="shared" ca="1" si="9"/>
        <v>3</v>
      </c>
      <c r="C65" s="49" t="str">
        <f t="shared" ca="1" si="13"/>
        <v>S</v>
      </c>
      <c r="D65" s="49">
        <f t="shared" ca="1" si="10"/>
        <v>0</v>
      </c>
      <c r="E65" s="49">
        <f t="shared" ca="1" si="14"/>
        <v>1</v>
      </c>
      <c r="F65" s="49">
        <f t="shared" ca="1" si="15"/>
        <v>4</v>
      </c>
      <c r="G65" s="49">
        <f t="shared" ca="1" si="16"/>
        <v>3</v>
      </c>
      <c r="H65" s="49">
        <f t="shared" ca="1" si="17"/>
        <v>0</v>
      </c>
      <c r="I65" s="49">
        <f t="shared" ca="1" si="8"/>
        <v>0</v>
      </c>
      <c r="J65" s="49">
        <f t="shared" ca="1" si="11"/>
        <v>0</v>
      </c>
      <c r="K65" s="49">
        <f t="shared" ca="1" si="12"/>
        <v>0</v>
      </c>
      <c r="L65" s="50" t="s">
        <v>52</v>
      </c>
      <c r="M65" s="51" t="s">
        <v>47</v>
      </c>
      <c r="N65" s="52" t="s">
        <v>47</v>
      </c>
      <c r="O65" s="86" t="s">
        <v>156</v>
      </c>
      <c r="P65" s="54" t="s">
        <v>57</v>
      </c>
      <c r="Q65" s="55">
        <v>70354</v>
      </c>
      <c r="R65" s="56" t="s">
        <v>157</v>
      </c>
      <c r="S65" s="57" t="s">
        <v>112</v>
      </c>
      <c r="T65" s="58">
        <v>4</v>
      </c>
      <c r="U65" s="59"/>
      <c r="V65" s="59"/>
      <c r="W65" s="88"/>
      <c r="X65" s="61"/>
      <c r="Y65" s="62"/>
      <c r="Z65" s="62"/>
    </row>
    <row r="66" spans="1:26" s="63" customFormat="1" x14ac:dyDescent="0.2">
      <c r="A66" s="48" t="str">
        <f t="shared" si="19"/>
        <v>S</v>
      </c>
      <c r="B66" s="49">
        <f t="shared" ca="1" si="9"/>
        <v>3</v>
      </c>
      <c r="C66" s="49" t="str">
        <f t="shared" ca="1" si="13"/>
        <v>S</v>
      </c>
      <c r="D66" s="49">
        <f t="shared" ca="1" si="10"/>
        <v>0</v>
      </c>
      <c r="E66" s="49">
        <f t="shared" ca="1" si="14"/>
        <v>1</v>
      </c>
      <c r="F66" s="49">
        <f t="shared" ca="1" si="15"/>
        <v>4</v>
      </c>
      <c r="G66" s="49">
        <f t="shared" ca="1" si="16"/>
        <v>3</v>
      </c>
      <c r="H66" s="49">
        <f t="shared" ca="1" si="17"/>
        <v>0</v>
      </c>
      <c r="I66" s="49">
        <f t="shared" ca="1" si="8"/>
        <v>0</v>
      </c>
      <c r="J66" s="49">
        <f t="shared" ca="1" si="11"/>
        <v>0</v>
      </c>
      <c r="K66" s="49">
        <f t="shared" ca="1" si="12"/>
        <v>0</v>
      </c>
      <c r="L66" s="50" t="s">
        <v>52</v>
      </c>
      <c r="M66" s="51" t="s">
        <v>47</v>
      </c>
      <c r="N66" s="52" t="s">
        <v>47</v>
      </c>
      <c r="O66" s="86" t="s">
        <v>158</v>
      </c>
      <c r="P66" s="54" t="s">
        <v>57</v>
      </c>
      <c r="Q66" s="55">
        <v>70355</v>
      </c>
      <c r="R66" s="56" t="s">
        <v>159</v>
      </c>
      <c r="S66" s="57" t="s">
        <v>112</v>
      </c>
      <c r="T66" s="58">
        <v>6</v>
      </c>
      <c r="U66" s="59"/>
      <c r="V66" s="59"/>
      <c r="W66" s="88"/>
      <c r="X66" s="61"/>
      <c r="Y66" s="62"/>
      <c r="Z66" s="62"/>
    </row>
    <row r="67" spans="1:26" s="63" customFormat="1" x14ac:dyDescent="0.2">
      <c r="A67" s="48" t="str">
        <f t="shared" si="19"/>
        <v>S</v>
      </c>
      <c r="B67" s="49">
        <f t="shared" ca="1" si="9"/>
        <v>3</v>
      </c>
      <c r="C67" s="49" t="str">
        <f t="shared" ca="1" si="13"/>
        <v>S</v>
      </c>
      <c r="D67" s="49">
        <f t="shared" ca="1" si="10"/>
        <v>0</v>
      </c>
      <c r="E67" s="49">
        <f t="shared" ca="1" si="14"/>
        <v>1</v>
      </c>
      <c r="F67" s="49">
        <f t="shared" ca="1" si="15"/>
        <v>4</v>
      </c>
      <c r="G67" s="49">
        <f t="shared" ca="1" si="16"/>
        <v>3</v>
      </c>
      <c r="H67" s="49">
        <f t="shared" ca="1" si="17"/>
        <v>0</v>
      </c>
      <c r="I67" s="49">
        <f t="shared" ca="1" si="8"/>
        <v>0</v>
      </c>
      <c r="J67" s="49">
        <f t="shared" ca="1" si="11"/>
        <v>0</v>
      </c>
      <c r="K67" s="49">
        <f t="shared" ca="1" si="12"/>
        <v>0</v>
      </c>
      <c r="L67" s="50" t="s">
        <v>52</v>
      </c>
      <c r="M67" s="51" t="s">
        <v>47</v>
      </c>
      <c r="N67" s="52" t="s">
        <v>47</v>
      </c>
      <c r="O67" s="86" t="s">
        <v>160</v>
      </c>
      <c r="P67" s="54" t="s">
        <v>57</v>
      </c>
      <c r="Q67" s="55">
        <v>71741</v>
      </c>
      <c r="R67" s="56" t="s">
        <v>161</v>
      </c>
      <c r="S67" s="57" t="s">
        <v>112</v>
      </c>
      <c r="T67" s="58">
        <v>176</v>
      </c>
      <c r="U67" s="59"/>
      <c r="V67" s="59"/>
      <c r="W67" s="88"/>
      <c r="X67" s="61"/>
      <c r="Y67" s="62"/>
      <c r="Z67" s="62"/>
    </row>
    <row r="68" spans="1:26" s="63" customFormat="1" x14ac:dyDescent="0.2">
      <c r="A68" s="48" t="str">
        <f t="shared" si="19"/>
        <v>S</v>
      </c>
      <c r="B68" s="49">
        <f t="shared" ca="1" si="9"/>
        <v>3</v>
      </c>
      <c r="C68" s="49" t="str">
        <f t="shared" ca="1" si="13"/>
        <v>S</v>
      </c>
      <c r="D68" s="49">
        <f t="shared" ca="1" si="10"/>
        <v>0</v>
      </c>
      <c r="E68" s="49">
        <f t="shared" ca="1" si="14"/>
        <v>1</v>
      </c>
      <c r="F68" s="49">
        <f t="shared" ca="1" si="15"/>
        <v>4</v>
      </c>
      <c r="G68" s="49">
        <f t="shared" ca="1" si="16"/>
        <v>3</v>
      </c>
      <c r="H68" s="49">
        <f t="shared" ca="1" si="17"/>
        <v>0</v>
      </c>
      <c r="I68" s="49">
        <f t="shared" ca="1" si="8"/>
        <v>0</v>
      </c>
      <c r="J68" s="49">
        <f t="shared" ca="1" si="11"/>
        <v>0</v>
      </c>
      <c r="K68" s="49">
        <f t="shared" ca="1" si="12"/>
        <v>0</v>
      </c>
      <c r="L68" s="50" t="s">
        <v>52</v>
      </c>
      <c r="M68" s="51" t="s">
        <v>47</v>
      </c>
      <c r="N68" s="52" t="s">
        <v>47</v>
      </c>
      <c r="O68" s="86" t="s">
        <v>162</v>
      </c>
      <c r="P68" s="54" t="s">
        <v>57</v>
      </c>
      <c r="Q68" s="55">
        <v>71742</v>
      </c>
      <c r="R68" s="56" t="s">
        <v>163</v>
      </c>
      <c r="S68" s="57" t="s">
        <v>112</v>
      </c>
      <c r="T68" s="58">
        <v>19</v>
      </c>
      <c r="U68" s="59"/>
      <c r="V68" s="59"/>
      <c r="W68" s="88"/>
      <c r="X68" s="61"/>
      <c r="Y68" s="62"/>
      <c r="Z68" s="62"/>
    </row>
    <row r="69" spans="1:26" s="63" customFormat="1" x14ac:dyDescent="0.2">
      <c r="A69" s="48" t="str">
        <f t="shared" si="19"/>
        <v>S</v>
      </c>
      <c r="B69" s="49">
        <f t="shared" ca="1" si="9"/>
        <v>3</v>
      </c>
      <c r="C69" s="49" t="str">
        <f t="shared" ca="1" si="13"/>
        <v>S</v>
      </c>
      <c r="D69" s="49">
        <f t="shared" ca="1" si="10"/>
        <v>0</v>
      </c>
      <c r="E69" s="49">
        <f t="shared" ca="1" si="14"/>
        <v>1</v>
      </c>
      <c r="F69" s="49">
        <f t="shared" ca="1" si="15"/>
        <v>4</v>
      </c>
      <c r="G69" s="49">
        <f t="shared" ca="1" si="16"/>
        <v>3</v>
      </c>
      <c r="H69" s="49">
        <f t="shared" ca="1" si="17"/>
        <v>0</v>
      </c>
      <c r="I69" s="49">
        <f t="shared" ca="1" si="8"/>
        <v>0</v>
      </c>
      <c r="J69" s="49">
        <f t="shared" ca="1" si="11"/>
        <v>0</v>
      </c>
      <c r="K69" s="49">
        <f t="shared" ca="1" si="12"/>
        <v>0</v>
      </c>
      <c r="L69" s="50" t="s">
        <v>52</v>
      </c>
      <c r="M69" s="51" t="s">
        <v>47</v>
      </c>
      <c r="N69" s="52" t="s">
        <v>47</v>
      </c>
      <c r="O69" s="86" t="s">
        <v>164</v>
      </c>
      <c r="P69" s="54" t="s">
        <v>57</v>
      </c>
      <c r="Q69" s="55">
        <v>71744</v>
      </c>
      <c r="R69" s="56" t="s">
        <v>165</v>
      </c>
      <c r="S69" s="57" t="s">
        <v>112</v>
      </c>
      <c r="T69" s="58">
        <v>2</v>
      </c>
      <c r="U69" s="59"/>
      <c r="V69" s="59"/>
      <c r="W69" s="88"/>
      <c r="X69" s="61"/>
      <c r="Y69" s="62"/>
      <c r="Z69" s="62"/>
    </row>
    <row r="70" spans="1:26" s="63" customFormat="1" x14ac:dyDescent="0.2">
      <c r="A70" s="48" t="str">
        <f t="shared" si="19"/>
        <v>S</v>
      </c>
      <c r="B70" s="49">
        <f t="shared" ca="1" si="9"/>
        <v>3</v>
      </c>
      <c r="C70" s="49" t="str">
        <f t="shared" ca="1" si="13"/>
        <v>S</v>
      </c>
      <c r="D70" s="49">
        <f t="shared" ca="1" si="10"/>
        <v>0</v>
      </c>
      <c r="E70" s="49">
        <f t="shared" ca="1" si="14"/>
        <v>1</v>
      </c>
      <c r="F70" s="49">
        <f t="shared" ca="1" si="15"/>
        <v>4</v>
      </c>
      <c r="G70" s="49">
        <f t="shared" ca="1" si="16"/>
        <v>3</v>
      </c>
      <c r="H70" s="49">
        <f t="shared" ca="1" si="17"/>
        <v>0</v>
      </c>
      <c r="I70" s="49">
        <f t="shared" ca="1" si="8"/>
        <v>0</v>
      </c>
      <c r="J70" s="49">
        <f t="shared" ca="1" si="11"/>
        <v>0</v>
      </c>
      <c r="K70" s="49">
        <f t="shared" ca="1" si="12"/>
        <v>0</v>
      </c>
      <c r="L70" s="50" t="s">
        <v>52</v>
      </c>
      <c r="M70" s="51" t="s">
        <v>47</v>
      </c>
      <c r="N70" s="52" t="s">
        <v>47</v>
      </c>
      <c r="O70" s="86" t="s">
        <v>166</v>
      </c>
      <c r="P70" s="54" t="s">
        <v>57</v>
      </c>
      <c r="Q70" s="55">
        <v>71745</v>
      </c>
      <c r="R70" s="56" t="s">
        <v>167</v>
      </c>
      <c r="S70" s="57" t="s">
        <v>112</v>
      </c>
      <c r="T70" s="58">
        <v>3</v>
      </c>
      <c r="U70" s="59"/>
      <c r="V70" s="59"/>
      <c r="W70" s="88"/>
      <c r="X70" s="61"/>
      <c r="Y70" s="62"/>
      <c r="Z70" s="62"/>
    </row>
    <row r="71" spans="1:26" s="63" customFormat="1" x14ac:dyDescent="0.2">
      <c r="A71" s="48" t="str">
        <f t="shared" si="19"/>
        <v>S</v>
      </c>
      <c r="B71" s="49">
        <f t="shared" ca="1" si="9"/>
        <v>3</v>
      </c>
      <c r="C71" s="49" t="str">
        <f t="shared" ca="1" si="13"/>
        <v>S</v>
      </c>
      <c r="D71" s="49">
        <f t="shared" ca="1" si="10"/>
        <v>0</v>
      </c>
      <c r="E71" s="49">
        <f t="shared" ca="1" si="14"/>
        <v>1</v>
      </c>
      <c r="F71" s="49">
        <f t="shared" ca="1" si="15"/>
        <v>4</v>
      </c>
      <c r="G71" s="49">
        <f t="shared" ca="1" si="16"/>
        <v>3</v>
      </c>
      <c r="H71" s="49">
        <f t="shared" ca="1" si="17"/>
        <v>0</v>
      </c>
      <c r="I71" s="49">
        <f t="shared" ca="1" si="8"/>
        <v>0</v>
      </c>
      <c r="J71" s="49">
        <f t="shared" ca="1" si="11"/>
        <v>0</v>
      </c>
      <c r="K71" s="49">
        <f t="shared" ca="1" si="12"/>
        <v>0</v>
      </c>
      <c r="L71" s="50" t="s">
        <v>52</v>
      </c>
      <c r="M71" s="51" t="s">
        <v>47</v>
      </c>
      <c r="N71" s="52" t="s">
        <v>47</v>
      </c>
      <c r="O71" s="86" t="s">
        <v>168</v>
      </c>
      <c r="P71" s="54" t="s">
        <v>57</v>
      </c>
      <c r="Q71" s="55">
        <v>70421</v>
      </c>
      <c r="R71" s="56" t="s">
        <v>169</v>
      </c>
      <c r="S71" s="57" t="s">
        <v>170</v>
      </c>
      <c r="T71" s="58">
        <v>176</v>
      </c>
      <c r="U71" s="59"/>
      <c r="V71" s="59"/>
      <c r="W71" s="88"/>
      <c r="X71" s="61"/>
      <c r="Y71" s="62"/>
      <c r="Z71" s="62"/>
    </row>
    <row r="72" spans="1:26" s="63" customFormat="1" x14ac:dyDescent="0.2">
      <c r="A72" s="48" t="str">
        <f t="shared" si="19"/>
        <v>S</v>
      </c>
      <c r="B72" s="49">
        <f t="shared" ca="1" si="9"/>
        <v>3</v>
      </c>
      <c r="C72" s="49" t="str">
        <f t="shared" ca="1" si="13"/>
        <v>S</v>
      </c>
      <c r="D72" s="49">
        <f t="shared" ca="1" si="10"/>
        <v>0</v>
      </c>
      <c r="E72" s="49">
        <f t="shared" ca="1" si="14"/>
        <v>1</v>
      </c>
      <c r="F72" s="49">
        <f t="shared" ca="1" si="15"/>
        <v>4</v>
      </c>
      <c r="G72" s="49">
        <f t="shared" ca="1" si="16"/>
        <v>3</v>
      </c>
      <c r="H72" s="49">
        <f t="shared" ca="1" si="17"/>
        <v>0</v>
      </c>
      <c r="I72" s="49">
        <f t="shared" ca="1" si="8"/>
        <v>0</v>
      </c>
      <c r="J72" s="49">
        <f t="shared" ca="1" si="11"/>
        <v>0</v>
      </c>
      <c r="K72" s="49">
        <f t="shared" ca="1" si="12"/>
        <v>0</v>
      </c>
      <c r="L72" s="50" t="s">
        <v>52</v>
      </c>
      <c r="M72" s="51" t="s">
        <v>47</v>
      </c>
      <c r="N72" s="52" t="s">
        <v>47</v>
      </c>
      <c r="O72" s="86" t="s">
        <v>171</v>
      </c>
      <c r="P72" s="54" t="s">
        <v>57</v>
      </c>
      <c r="Q72" s="55">
        <v>70422</v>
      </c>
      <c r="R72" s="56" t="s">
        <v>172</v>
      </c>
      <c r="S72" s="57" t="s">
        <v>170</v>
      </c>
      <c r="T72" s="58">
        <v>19</v>
      </c>
      <c r="U72" s="59"/>
      <c r="V72" s="59"/>
      <c r="W72" s="88"/>
      <c r="X72" s="61"/>
      <c r="Y72" s="62"/>
      <c r="Z72" s="62"/>
    </row>
    <row r="73" spans="1:26" s="63" customFormat="1" x14ac:dyDescent="0.2">
      <c r="A73" s="48" t="str">
        <f t="shared" si="19"/>
        <v>S</v>
      </c>
      <c r="B73" s="49">
        <f t="shared" ca="1" si="9"/>
        <v>3</v>
      </c>
      <c r="C73" s="49" t="str">
        <f t="shared" ca="1" si="13"/>
        <v>S</v>
      </c>
      <c r="D73" s="49">
        <f t="shared" ca="1" si="10"/>
        <v>0</v>
      </c>
      <c r="E73" s="49">
        <f t="shared" ca="1" si="14"/>
        <v>1</v>
      </c>
      <c r="F73" s="49">
        <f t="shared" ca="1" si="15"/>
        <v>4</v>
      </c>
      <c r="G73" s="49">
        <f t="shared" ca="1" si="16"/>
        <v>3</v>
      </c>
      <c r="H73" s="49">
        <f t="shared" ca="1" si="17"/>
        <v>0</v>
      </c>
      <c r="I73" s="49">
        <f t="shared" ca="1" si="8"/>
        <v>0</v>
      </c>
      <c r="J73" s="49">
        <f t="shared" ca="1" si="11"/>
        <v>0</v>
      </c>
      <c r="K73" s="49">
        <f t="shared" ca="1" si="12"/>
        <v>0</v>
      </c>
      <c r="L73" s="50" t="s">
        <v>52</v>
      </c>
      <c r="M73" s="51" t="s">
        <v>47</v>
      </c>
      <c r="N73" s="52" t="s">
        <v>47</v>
      </c>
      <c r="O73" s="86" t="s">
        <v>173</v>
      </c>
      <c r="P73" s="54" t="s">
        <v>57</v>
      </c>
      <c r="Q73" s="55">
        <v>70424</v>
      </c>
      <c r="R73" s="56" t="s">
        <v>174</v>
      </c>
      <c r="S73" s="57" t="s">
        <v>170</v>
      </c>
      <c r="T73" s="58">
        <v>2</v>
      </c>
      <c r="U73" s="59"/>
      <c r="V73" s="59"/>
      <c r="W73" s="88"/>
      <c r="X73" s="61"/>
      <c r="Y73" s="62"/>
      <c r="Z73" s="62"/>
    </row>
    <row r="74" spans="1:26" s="63" customFormat="1" x14ac:dyDescent="0.2">
      <c r="A74" s="48" t="str">
        <f t="shared" si="19"/>
        <v>S</v>
      </c>
      <c r="B74" s="49">
        <f t="shared" ca="1" si="9"/>
        <v>3</v>
      </c>
      <c r="C74" s="49" t="str">
        <f t="shared" ca="1" si="13"/>
        <v>S</v>
      </c>
      <c r="D74" s="49">
        <f t="shared" ca="1" si="10"/>
        <v>0</v>
      </c>
      <c r="E74" s="49">
        <f t="shared" ca="1" si="14"/>
        <v>1</v>
      </c>
      <c r="F74" s="49">
        <f t="shared" ca="1" si="15"/>
        <v>4</v>
      </c>
      <c r="G74" s="49">
        <f t="shared" ca="1" si="16"/>
        <v>3</v>
      </c>
      <c r="H74" s="49">
        <f t="shared" ca="1" si="17"/>
        <v>0</v>
      </c>
      <c r="I74" s="49">
        <f t="shared" ca="1" si="8"/>
        <v>0</v>
      </c>
      <c r="J74" s="49">
        <f t="shared" ca="1" si="11"/>
        <v>0</v>
      </c>
      <c r="K74" s="49">
        <f t="shared" ca="1" si="12"/>
        <v>0</v>
      </c>
      <c r="L74" s="50" t="s">
        <v>52</v>
      </c>
      <c r="M74" s="51" t="s">
        <v>47</v>
      </c>
      <c r="N74" s="52" t="s">
        <v>47</v>
      </c>
      <c r="O74" s="86" t="s">
        <v>175</v>
      </c>
      <c r="P74" s="54" t="s">
        <v>57</v>
      </c>
      <c r="Q74" s="55">
        <v>70425</v>
      </c>
      <c r="R74" s="56" t="s">
        <v>176</v>
      </c>
      <c r="S74" s="57" t="s">
        <v>170</v>
      </c>
      <c r="T74" s="58">
        <v>3</v>
      </c>
      <c r="U74" s="59"/>
      <c r="V74" s="59"/>
      <c r="W74" s="88"/>
      <c r="X74" s="61"/>
      <c r="Y74" s="62"/>
      <c r="Z74" s="62"/>
    </row>
    <row r="75" spans="1:26" s="63" customFormat="1" x14ac:dyDescent="0.2">
      <c r="A75" s="48" t="str">
        <f t="shared" si="19"/>
        <v>S</v>
      </c>
      <c r="B75" s="49">
        <f t="shared" ca="1" si="9"/>
        <v>3</v>
      </c>
      <c r="C75" s="49" t="str">
        <f t="shared" ca="1" si="13"/>
        <v>S</v>
      </c>
      <c r="D75" s="49">
        <f t="shared" ca="1" si="10"/>
        <v>0</v>
      </c>
      <c r="E75" s="49">
        <f t="shared" ca="1" si="14"/>
        <v>1</v>
      </c>
      <c r="F75" s="49">
        <f t="shared" ca="1" si="15"/>
        <v>4</v>
      </c>
      <c r="G75" s="49">
        <f t="shared" ca="1" si="16"/>
        <v>3</v>
      </c>
      <c r="H75" s="49">
        <f t="shared" ca="1" si="17"/>
        <v>0</v>
      </c>
      <c r="I75" s="49">
        <f t="shared" ca="1" si="8"/>
        <v>0</v>
      </c>
      <c r="J75" s="49">
        <f t="shared" ca="1" si="11"/>
        <v>0</v>
      </c>
      <c r="K75" s="49">
        <f t="shared" ca="1" si="12"/>
        <v>0</v>
      </c>
      <c r="L75" s="50" t="s">
        <v>52</v>
      </c>
      <c r="M75" s="51" t="s">
        <v>47</v>
      </c>
      <c r="N75" s="52" t="s">
        <v>47</v>
      </c>
      <c r="O75" s="86" t="s">
        <v>177</v>
      </c>
      <c r="P75" s="54" t="s">
        <v>57</v>
      </c>
      <c r="Q75" s="55">
        <v>70391</v>
      </c>
      <c r="R75" s="56" t="s">
        <v>178</v>
      </c>
      <c r="S75" s="57" t="s">
        <v>112</v>
      </c>
      <c r="T75" s="58">
        <v>400</v>
      </c>
      <c r="U75" s="59"/>
      <c r="V75" s="59"/>
      <c r="W75" s="88"/>
      <c r="X75" s="61"/>
      <c r="Y75" s="62"/>
      <c r="Z75" s="62"/>
    </row>
    <row r="76" spans="1:26" s="63" customFormat="1" x14ac:dyDescent="0.2">
      <c r="A76" s="48" t="str">
        <f t="shared" si="19"/>
        <v>S</v>
      </c>
      <c r="B76" s="49">
        <f t="shared" ca="1" si="9"/>
        <v>3</v>
      </c>
      <c r="C76" s="49" t="str">
        <f t="shared" ca="1" si="13"/>
        <v>S</v>
      </c>
      <c r="D76" s="49">
        <f t="shared" ca="1" si="10"/>
        <v>0</v>
      </c>
      <c r="E76" s="49">
        <f t="shared" ca="1" si="14"/>
        <v>1</v>
      </c>
      <c r="F76" s="49">
        <f t="shared" ca="1" si="15"/>
        <v>4</v>
      </c>
      <c r="G76" s="49">
        <f t="shared" ca="1" si="16"/>
        <v>3</v>
      </c>
      <c r="H76" s="49">
        <f t="shared" ca="1" si="17"/>
        <v>0</v>
      </c>
      <c r="I76" s="49">
        <f t="shared" ca="1" si="8"/>
        <v>0</v>
      </c>
      <c r="J76" s="49">
        <f t="shared" ca="1" si="11"/>
        <v>0</v>
      </c>
      <c r="K76" s="49">
        <f t="shared" ca="1" si="12"/>
        <v>0</v>
      </c>
      <c r="L76" s="50" t="s">
        <v>52</v>
      </c>
      <c r="M76" s="51" t="s">
        <v>47</v>
      </c>
      <c r="N76" s="52" t="s">
        <v>47</v>
      </c>
      <c r="O76" s="86" t="s">
        <v>179</v>
      </c>
      <c r="P76" s="54" t="s">
        <v>57</v>
      </c>
      <c r="Q76" s="55">
        <v>71141</v>
      </c>
      <c r="R76" s="56" t="s">
        <v>180</v>
      </c>
      <c r="S76" s="57" t="s">
        <v>112</v>
      </c>
      <c r="T76" s="58">
        <v>15</v>
      </c>
      <c r="U76" s="59"/>
      <c r="V76" s="59"/>
      <c r="W76" s="88"/>
      <c r="X76" s="61"/>
      <c r="Y76" s="62"/>
      <c r="Z76" s="62"/>
    </row>
    <row r="77" spans="1:26" s="63" customFormat="1" x14ac:dyDescent="0.2">
      <c r="A77" s="48" t="str">
        <f t="shared" si="19"/>
        <v>S</v>
      </c>
      <c r="B77" s="49">
        <f t="shared" ca="1" si="9"/>
        <v>3</v>
      </c>
      <c r="C77" s="49" t="str">
        <f t="shared" ca="1" si="13"/>
        <v>S</v>
      </c>
      <c r="D77" s="49">
        <f t="shared" ca="1" si="10"/>
        <v>0</v>
      </c>
      <c r="E77" s="49">
        <f t="shared" ca="1" si="14"/>
        <v>1</v>
      </c>
      <c r="F77" s="49">
        <f t="shared" ca="1" si="15"/>
        <v>4</v>
      </c>
      <c r="G77" s="49">
        <f t="shared" ca="1" si="16"/>
        <v>3</v>
      </c>
      <c r="H77" s="49">
        <f t="shared" ca="1" si="17"/>
        <v>0</v>
      </c>
      <c r="I77" s="49">
        <f t="shared" ca="1" si="8"/>
        <v>0</v>
      </c>
      <c r="J77" s="49">
        <f t="shared" ca="1" si="11"/>
        <v>0</v>
      </c>
      <c r="K77" s="49">
        <f t="shared" ca="1" si="12"/>
        <v>0</v>
      </c>
      <c r="L77" s="50" t="s">
        <v>52</v>
      </c>
      <c r="M77" s="51" t="s">
        <v>47</v>
      </c>
      <c r="N77" s="52" t="s">
        <v>47</v>
      </c>
      <c r="O77" s="86" t="s">
        <v>181</v>
      </c>
      <c r="P77" s="54" t="s">
        <v>57</v>
      </c>
      <c r="Q77" s="55">
        <v>71142</v>
      </c>
      <c r="R77" s="56" t="s">
        <v>182</v>
      </c>
      <c r="S77" s="57" t="s">
        <v>112</v>
      </c>
      <c r="T77" s="58">
        <v>15</v>
      </c>
      <c r="U77" s="59"/>
      <c r="V77" s="59"/>
      <c r="W77" s="88"/>
      <c r="X77" s="61"/>
      <c r="Y77" s="62"/>
      <c r="Z77" s="62"/>
    </row>
    <row r="78" spans="1:26" s="63" customFormat="1" x14ac:dyDescent="0.2">
      <c r="A78" s="48" t="str">
        <f t="shared" si="19"/>
        <v>S</v>
      </c>
      <c r="B78" s="49">
        <f t="shared" ca="1" si="9"/>
        <v>3</v>
      </c>
      <c r="C78" s="49" t="str">
        <f t="shared" ca="1" si="13"/>
        <v>S</v>
      </c>
      <c r="D78" s="49">
        <f t="shared" ca="1" si="10"/>
        <v>0</v>
      </c>
      <c r="E78" s="49">
        <f t="shared" ca="1" si="14"/>
        <v>1</v>
      </c>
      <c r="F78" s="49">
        <f t="shared" ca="1" si="15"/>
        <v>4</v>
      </c>
      <c r="G78" s="49">
        <f t="shared" ca="1" si="16"/>
        <v>3</v>
      </c>
      <c r="H78" s="49">
        <f t="shared" ca="1" si="17"/>
        <v>0</v>
      </c>
      <c r="I78" s="49">
        <f t="shared" ca="1" si="8"/>
        <v>0</v>
      </c>
      <c r="J78" s="49">
        <f t="shared" ca="1" si="11"/>
        <v>0</v>
      </c>
      <c r="K78" s="49">
        <f t="shared" ca="1" si="12"/>
        <v>0</v>
      </c>
      <c r="L78" s="50" t="s">
        <v>52</v>
      </c>
      <c r="M78" s="51" t="s">
        <v>47</v>
      </c>
      <c r="N78" s="52" t="s">
        <v>47</v>
      </c>
      <c r="O78" s="86" t="s">
        <v>183</v>
      </c>
      <c r="P78" s="54" t="s">
        <v>57</v>
      </c>
      <c r="Q78" s="55">
        <v>70927</v>
      </c>
      <c r="R78" s="56" t="s">
        <v>184</v>
      </c>
      <c r="S78" s="57" t="s">
        <v>185</v>
      </c>
      <c r="T78" s="58">
        <v>139</v>
      </c>
      <c r="U78" s="59"/>
      <c r="V78" s="59"/>
      <c r="W78" s="88"/>
      <c r="X78" s="61"/>
      <c r="Y78" s="62"/>
      <c r="Z78" s="62"/>
    </row>
    <row r="79" spans="1:26" s="63" customFormat="1" x14ac:dyDescent="0.2">
      <c r="A79" s="48" t="str">
        <f t="shared" si="19"/>
        <v>S</v>
      </c>
      <c r="B79" s="49">
        <f t="shared" ca="1" si="9"/>
        <v>3</v>
      </c>
      <c r="C79" s="49" t="str">
        <f t="shared" ca="1" si="13"/>
        <v>S</v>
      </c>
      <c r="D79" s="49">
        <f t="shared" ca="1" si="10"/>
        <v>0</v>
      </c>
      <c r="E79" s="49">
        <f t="shared" ca="1" si="14"/>
        <v>1</v>
      </c>
      <c r="F79" s="49">
        <f t="shared" ca="1" si="15"/>
        <v>4</v>
      </c>
      <c r="G79" s="49">
        <f t="shared" ca="1" si="16"/>
        <v>3</v>
      </c>
      <c r="H79" s="49">
        <f t="shared" ca="1" si="17"/>
        <v>0</v>
      </c>
      <c r="I79" s="49">
        <f t="shared" ca="1" si="8"/>
        <v>0</v>
      </c>
      <c r="J79" s="49">
        <f t="shared" ca="1" si="11"/>
        <v>0</v>
      </c>
      <c r="K79" s="49">
        <f t="shared" ca="1" si="12"/>
        <v>0</v>
      </c>
      <c r="L79" s="50" t="s">
        <v>52</v>
      </c>
      <c r="M79" s="51" t="s">
        <v>47</v>
      </c>
      <c r="N79" s="52" t="s">
        <v>47</v>
      </c>
      <c r="O79" s="86" t="s">
        <v>186</v>
      </c>
      <c r="P79" s="54" t="s">
        <v>57</v>
      </c>
      <c r="Q79" s="55">
        <v>71440</v>
      </c>
      <c r="R79" s="56" t="s">
        <v>187</v>
      </c>
      <c r="S79" s="57" t="s">
        <v>112</v>
      </c>
      <c r="T79" s="58">
        <v>15</v>
      </c>
      <c r="U79" s="59"/>
      <c r="V79" s="59"/>
      <c r="W79" s="88"/>
      <c r="X79" s="61"/>
      <c r="Y79" s="62"/>
      <c r="Z79" s="62"/>
    </row>
    <row r="80" spans="1:26" s="63" customFormat="1" x14ac:dyDescent="0.2">
      <c r="A80" s="48" t="str">
        <f t="shared" si="19"/>
        <v>S</v>
      </c>
      <c r="B80" s="49">
        <f t="shared" ca="1" si="9"/>
        <v>3</v>
      </c>
      <c r="C80" s="49" t="str">
        <f t="shared" ca="1" si="13"/>
        <v>S</v>
      </c>
      <c r="D80" s="49">
        <f t="shared" ca="1" si="10"/>
        <v>0</v>
      </c>
      <c r="E80" s="49">
        <f t="shared" ca="1" si="14"/>
        <v>1</v>
      </c>
      <c r="F80" s="49">
        <f t="shared" ca="1" si="15"/>
        <v>4</v>
      </c>
      <c r="G80" s="49">
        <f t="shared" ca="1" si="16"/>
        <v>3</v>
      </c>
      <c r="H80" s="49">
        <f t="shared" ca="1" si="17"/>
        <v>0</v>
      </c>
      <c r="I80" s="49">
        <f t="shared" ca="1" si="8"/>
        <v>0</v>
      </c>
      <c r="J80" s="49">
        <f t="shared" ca="1" si="11"/>
        <v>0</v>
      </c>
      <c r="K80" s="49">
        <f t="shared" ca="1" si="12"/>
        <v>0</v>
      </c>
      <c r="L80" s="50" t="s">
        <v>52</v>
      </c>
      <c r="M80" s="51" t="s">
        <v>47</v>
      </c>
      <c r="N80" s="52" t="s">
        <v>47</v>
      </c>
      <c r="O80" s="86" t="s">
        <v>188</v>
      </c>
      <c r="P80" s="54" t="s">
        <v>57</v>
      </c>
      <c r="Q80" s="55">
        <v>71441</v>
      </c>
      <c r="R80" s="56" t="s">
        <v>189</v>
      </c>
      <c r="S80" s="57" t="s">
        <v>112</v>
      </c>
      <c r="T80" s="58">
        <v>1</v>
      </c>
      <c r="U80" s="59"/>
      <c r="V80" s="59"/>
      <c r="W80" s="88"/>
      <c r="X80" s="61"/>
      <c r="Y80" s="62"/>
      <c r="Z80" s="62"/>
    </row>
    <row r="81" spans="1:26" s="63" customFormat="1" x14ac:dyDescent="0.2">
      <c r="A81" s="48" t="str">
        <f t="shared" si="19"/>
        <v>S</v>
      </c>
      <c r="B81" s="49">
        <f t="shared" ca="1" si="9"/>
        <v>3</v>
      </c>
      <c r="C81" s="49" t="str">
        <f t="shared" ca="1" si="13"/>
        <v>S</v>
      </c>
      <c r="D81" s="49">
        <f t="shared" ca="1" si="10"/>
        <v>0</v>
      </c>
      <c r="E81" s="49">
        <f t="shared" ca="1" si="14"/>
        <v>1</v>
      </c>
      <c r="F81" s="49">
        <f t="shared" ca="1" si="15"/>
        <v>4</v>
      </c>
      <c r="G81" s="49">
        <f t="shared" ca="1" si="16"/>
        <v>3</v>
      </c>
      <c r="H81" s="49">
        <f t="shared" ca="1" si="17"/>
        <v>0</v>
      </c>
      <c r="I81" s="49">
        <f t="shared" ref="I81:I144" ca="1" si="20">IF(AND($C81&lt;=4,$C81&lt;&gt;0),0,IF(AND($C81="S",$W81&gt;0),OFFSET(I81,-1,0)+1,OFFSET(I81,-1,0)))</f>
        <v>0</v>
      </c>
      <c r="J81" s="49">
        <f t="shared" ca="1" si="11"/>
        <v>0</v>
      </c>
      <c r="K81" s="49">
        <f t="shared" ca="1" si="12"/>
        <v>0</v>
      </c>
      <c r="L81" s="50" t="s">
        <v>52</v>
      </c>
      <c r="M81" s="51" t="s">
        <v>47</v>
      </c>
      <c r="N81" s="52" t="s">
        <v>47</v>
      </c>
      <c r="O81" s="86" t="s">
        <v>190</v>
      </c>
      <c r="P81" s="54" t="s">
        <v>57</v>
      </c>
      <c r="Q81" s="55">
        <v>71644</v>
      </c>
      <c r="R81" s="56" t="s">
        <v>191</v>
      </c>
      <c r="S81" s="57" t="s">
        <v>112</v>
      </c>
      <c r="T81" s="58">
        <v>103</v>
      </c>
      <c r="U81" s="59"/>
      <c r="V81" s="59"/>
      <c r="W81" s="88"/>
      <c r="X81" s="61"/>
      <c r="Y81" s="62"/>
      <c r="Z81" s="62"/>
    </row>
    <row r="82" spans="1:26" s="63" customFormat="1" x14ac:dyDescent="0.2">
      <c r="A82" s="48" t="str">
        <f t="shared" si="19"/>
        <v>S</v>
      </c>
      <c r="B82" s="49">
        <f t="shared" ca="1" si="9"/>
        <v>3</v>
      </c>
      <c r="C82" s="49" t="str">
        <f t="shared" ca="1" si="13"/>
        <v>S</v>
      </c>
      <c r="D82" s="49">
        <f t="shared" ca="1" si="10"/>
        <v>0</v>
      </c>
      <c r="E82" s="49">
        <f t="shared" ca="1" si="14"/>
        <v>1</v>
      </c>
      <c r="F82" s="49">
        <f t="shared" ca="1" si="15"/>
        <v>4</v>
      </c>
      <c r="G82" s="49">
        <f t="shared" ca="1" si="16"/>
        <v>3</v>
      </c>
      <c r="H82" s="49">
        <f t="shared" ca="1" si="17"/>
        <v>0</v>
      </c>
      <c r="I82" s="49">
        <f t="shared" ca="1" si="20"/>
        <v>0</v>
      </c>
      <c r="J82" s="49">
        <f t="shared" ca="1" si="11"/>
        <v>0</v>
      </c>
      <c r="K82" s="49">
        <f t="shared" ca="1" si="12"/>
        <v>0</v>
      </c>
      <c r="L82" s="50" t="s">
        <v>52</v>
      </c>
      <c r="M82" s="51" t="s">
        <v>47</v>
      </c>
      <c r="N82" s="52" t="s">
        <v>47</v>
      </c>
      <c r="O82" s="86" t="s">
        <v>192</v>
      </c>
      <c r="P82" s="54" t="s">
        <v>57</v>
      </c>
      <c r="Q82" s="55">
        <v>71615</v>
      </c>
      <c r="R82" s="56" t="s">
        <v>193</v>
      </c>
      <c r="S82" s="57" t="s">
        <v>185</v>
      </c>
      <c r="T82" s="58">
        <v>13</v>
      </c>
      <c r="U82" s="59"/>
      <c r="V82" s="59"/>
      <c r="W82" s="88"/>
      <c r="X82" s="61"/>
      <c r="Y82" s="62"/>
      <c r="Z82" s="62"/>
    </row>
    <row r="83" spans="1:26" s="63" customFormat="1" x14ac:dyDescent="0.2">
      <c r="A83" s="48" t="str">
        <f t="shared" si="19"/>
        <v>S</v>
      </c>
      <c r="B83" s="49">
        <f t="shared" ref="B83:B146" ca="1" si="21">IF(OR(C83="s",C83=0),OFFSET(B83,-1,0),C83)</f>
        <v>3</v>
      </c>
      <c r="C83" s="49" t="str">
        <f t="shared" ca="1" si="13"/>
        <v>S</v>
      </c>
      <c r="D83" s="49">
        <f t="shared" ref="D83:D146" ca="1" si="22">IF(OR(C83="S",C83=0),0,IF(ISERROR(K83),J83,SMALL(J83:K83,1)))</f>
        <v>0</v>
      </c>
      <c r="E83" s="49">
        <f t="shared" ca="1" si="14"/>
        <v>1</v>
      </c>
      <c r="F83" s="49">
        <f t="shared" ca="1" si="15"/>
        <v>4</v>
      </c>
      <c r="G83" s="49">
        <f t="shared" ca="1" si="16"/>
        <v>3</v>
      </c>
      <c r="H83" s="49">
        <f t="shared" ca="1" si="17"/>
        <v>0</v>
      </c>
      <c r="I83" s="49">
        <f t="shared" ca="1" si="20"/>
        <v>0</v>
      </c>
      <c r="J83" s="49">
        <f t="shared" ref="J83:J146" ca="1" si="23">IF(OR($C83="S",$C83=0),0,MATCH(0,OFFSET($D83,1,$C83,ROW($C$207)-ROW($C83)),0))</f>
        <v>0</v>
      </c>
      <c r="K83" s="49">
        <f t="shared" ref="K83:K146" ca="1" si="24">IF(OR($C83="S",$C83=0),0,MATCH(OFFSET($D83,0,$C83)+1,OFFSET($D83,1,$C83,ROW($C$207)-ROW($C83)),0))</f>
        <v>0</v>
      </c>
      <c r="L83" s="50" t="s">
        <v>52</v>
      </c>
      <c r="M83" s="51" t="s">
        <v>47</v>
      </c>
      <c r="N83" s="52" t="s">
        <v>47</v>
      </c>
      <c r="O83" s="86" t="s">
        <v>194</v>
      </c>
      <c r="P83" s="54" t="s">
        <v>57</v>
      </c>
      <c r="Q83" s="55">
        <v>71688</v>
      </c>
      <c r="R83" s="56" t="s">
        <v>195</v>
      </c>
      <c r="S83" s="57" t="s">
        <v>185</v>
      </c>
      <c r="T83" s="58">
        <v>4</v>
      </c>
      <c r="U83" s="59"/>
      <c r="V83" s="59"/>
      <c r="W83" s="88"/>
      <c r="X83" s="61"/>
      <c r="Y83" s="62"/>
      <c r="Z83" s="62"/>
    </row>
    <row r="84" spans="1:26" s="63" customFormat="1" ht="22.5" x14ac:dyDescent="0.2">
      <c r="A84" s="48" t="str">
        <f t="shared" si="19"/>
        <v>S</v>
      </c>
      <c r="B84" s="49">
        <f t="shared" ca="1" si="21"/>
        <v>3</v>
      </c>
      <c r="C84" s="49" t="str">
        <f t="shared" ref="C84:C147" ca="1" si="25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49">
        <f t="shared" ca="1" si="22"/>
        <v>0</v>
      </c>
      <c r="E84" s="49">
        <f t="shared" ref="E84:E147" ca="1" si="26">IF($C84=1,OFFSET(E84,-1,0)+1,OFFSET(E84,-1,0))</f>
        <v>1</v>
      </c>
      <c r="F84" s="49">
        <f t="shared" ref="F84:F147" ca="1" si="27">IF($C84=1,0,IF($C84=2,OFFSET(F84,-1,0)+1,OFFSET(F84,-1,0)))</f>
        <v>4</v>
      </c>
      <c r="G84" s="49">
        <f t="shared" ref="G84:G147" ca="1" si="28">IF(AND($C84&lt;=2,$C84&lt;&gt;0),0,IF($C84=3,OFFSET(G84,-1,0)+1,OFFSET(G84,-1,0)))</f>
        <v>3</v>
      </c>
      <c r="H84" s="49">
        <f t="shared" ref="H84:H147" ca="1" si="29">IF(AND($C84&lt;=3,$C84&lt;&gt;0),0,IF($C84=4,OFFSET(H84,-1,0)+1,OFFSET(H84,-1,0)))</f>
        <v>0</v>
      </c>
      <c r="I84" s="49">
        <f t="shared" ca="1" si="20"/>
        <v>0</v>
      </c>
      <c r="J84" s="49">
        <f t="shared" ca="1" si="23"/>
        <v>0</v>
      </c>
      <c r="K84" s="49">
        <f t="shared" ca="1" si="24"/>
        <v>0</v>
      </c>
      <c r="L84" s="50" t="s">
        <v>52</v>
      </c>
      <c r="M84" s="51" t="s">
        <v>47</v>
      </c>
      <c r="N84" s="52" t="s">
        <v>47</v>
      </c>
      <c r="O84" s="86" t="s">
        <v>196</v>
      </c>
      <c r="P84" s="54" t="s">
        <v>57</v>
      </c>
      <c r="Q84" s="55">
        <v>71627</v>
      </c>
      <c r="R84" s="56" t="s">
        <v>197</v>
      </c>
      <c r="S84" s="57" t="s">
        <v>185</v>
      </c>
      <c r="T84" s="58">
        <v>3</v>
      </c>
      <c r="U84" s="59"/>
      <c r="V84" s="59"/>
      <c r="W84" s="88"/>
      <c r="X84" s="61"/>
      <c r="Y84" s="62"/>
      <c r="Z84" s="62"/>
    </row>
    <row r="85" spans="1:26" s="63" customFormat="1" x14ac:dyDescent="0.2">
      <c r="A85" s="48" t="str">
        <f t="shared" si="19"/>
        <v>S</v>
      </c>
      <c r="B85" s="49">
        <f t="shared" ca="1" si="21"/>
        <v>3</v>
      </c>
      <c r="C85" s="49" t="str">
        <f t="shared" ca="1" si="25"/>
        <v>S</v>
      </c>
      <c r="D85" s="49">
        <f t="shared" ca="1" si="22"/>
        <v>0</v>
      </c>
      <c r="E85" s="49">
        <f t="shared" ca="1" si="26"/>
        <v>1</v>
      </c>
      <c r="F85" s="49">
        <f t="shared" ca="1" si="27"/>
        <v>4</v>
      </c>
      <c r="G85" s="49">
        <f t="shared" ca="1" si="28"/>
        <v>3</v>
      </c>
      <c r="H85" s="49">
        <f t="shared" ca="1" si="29"/>
        <v>0</v>
      </c>
      <c r="I85" s="49">
        <f t="shared" ca="1" si="20"/>
        <v>0</v>
      </c>
      <c r="J85" s="49">
        <f t="shared" ca="1" si="23"/>
        <v>0</v>
      </c>
      <c r="K85" s="49">
        <f t="shared" ca="1" si="24"/>
        <v>0</v>
      </c>
      <c r="L85" s="50" t="s">
        <v>52</v>
      </c>
      <c r="M85" s="51" t="s">
        <v>47</v>
      </c>
      <c r="N85" s="52" t="s">
        <v>47</v>
      </c>
      <c r="O85" s="86" t="s">
        <v>198</v>
      </c>
      <c r="P85" s="54" t="s">
        <v>57</v>
      </c>
      <c r="Q85" s="55">
        <v>71577</v>
      </c>
      <c r="R85" s="56" t="s">
        <v>199</v>
      </c>
      <c r="S85" s="57" t="s">
        <v>112</v>
      </c>
      <c r="T85" s="58">
        <v>223</v>
      </c>
      <c r="U85" s="59"/>
      <c r="V85" s="59"/>
      <c r="W85" s="88"/>
      <c r="X85" s="61"/>
      <c r="Y85" s="62"/>
      <c r="Z85" s="62"/>
    </row>
    <row r="86" spans="1:26" s="63" customFormat="1" x14ac:dyDescent="0.2">
      <c r="A86" s="48" t="str">
        <f t="shared" si="19"/>
        <v>S</v>
      </c>
      <c r="B86" s="49">
        <f t="shared" ca="1" si="21"/>
        <v>3</v>
      </c>
      <c r="C86" s="49" t="str">
        <f t="shared" ca="1" si="25"/>
        <v>S</v>
      </c>
      <c r="D86" s="49">
        <f t="shared" ca="1" si="22"/>
        <v>0</v>
      </c>
      <c r="E86" s="49">
        <f t="shared" ca="1" si="26"/>
        <v>1</v>
      </c>
      <c r="F86" s="49">
        <f t="shared" ca="1" si="27"/>
        <v>4</v>
      </c>
      <c r="G86" s="49">
        <f t="shared" ca="1" si="28"/>
        <v>3</v>
      </c>
      <c r="H86" s="49">
        <f t="shared" ca="1" si="29"/>
        <v>0</v>
      </c>
      <c r="I86" s="49">
        <f t="shared" ca="1" si="20"/>
        <v>0</v>
      </c>
      <c r="J86" s="49">
        <f t="shared" ca="1" si="23"/>
        <v>0</v>
      </c>
      <c r="K86" s="49">
        <f t="shared" ca="1" si="24"/>
        <v>0</v>
      </c>
      <c r="L86" s="50" t="s">
        <v>52</v>
      </c>
      <c r="M86" s="51" t="s">
        <v>47</v>
      </c>
      <c r="N86" s="52" t="s">
        <v>47</v>
      </c>
      <c r="O86" s="86" t="s">
        <v>200</v>
      </c>
      <c r="P86" s="54" t="s">
        <v>57</v>
      </c>
      <c r="Q86" s="55">
        <v>71591</v>
      </c>
      <c r="R86" s="56" t="s">
        <v>201</v>
      </c>
      <c r="S86" s="57" t="s">
        <v>112</v>
      </c>
      <c r="T86" s="58">
        <v>6</v>
      </c>
      <c r="U86" s="59"/>
      <c r="V86" s="59"/>
      <c r="W86" s="88"/>
      <c r="X86" s="61"/>
      <c r="Y86" s="62"/>
      <c r="Z86" s="62"/>
    </row>
    <row r="87" spans="1:26" s="63" customFormat="1" x14ac:dyDescent="0.2">
      <c r="A87" s="48" t="str">
        <f t="shared" si="19"/>
        <v>S</v>
      </c>
      <c r="B87" s="49">
        <f t="shared" ca="1" si="21"/>
        <v>3</v>
      </c>
      <c r="C87" s="49" t="str">
        <f t="shared" ca="1" si="25"/>
        <v>S</v>
      </c>
      <c r="D87" s="49">
        <f t="shared" ca="1" si="22"/>
        <v>0</v>
      </c>
      <c r="E87" s="49">
        <f t="shared" ca="1" si="26"/>
        <v>1</v>
      </c>
      <c r="F87" s="49">
        <f t="shared" ca="1" si="27"/>
        <v>4</v>
      </c>
      <c r="G87" s="49">
        <f t="shared" ca="1" si="28"/>
        <v>3</v>
      </c>
      <c r="H87" s="49">
        <f t="shared" ca="1" si="29"/>
        <v>0</v>
      </c>
      <c r="I87" s="49">
        <f t="shared" ca="1" si="20"/>
        <v>0</v>
      </c>
      <c r="J87" s="49">
        <f t="shared" ca="1" si="23"/>
        <v>0</v>
      </c>
      <c r="K87" s="49">
        <f t="shared" ca="1" si="24"/>
        <v>0</v>
      </c>
      <c r="L87" s="50" t="s">
        <v>52</v>
      </c>
      <c r="M87" s="51" t="s">
        <v>47</v>
      </c>
      <c r="N87" s="52" t="s">
        <v>47</v>
      </c>
      <c r="O87" s="86" t="s">
        <v>202</v>
      </c>
      <c r="P87" s="54" t="s">
        <v>57</v>
      </c>
      <c r="Q87" s="55">
        <v>72578</v>
      </c>
      <c r="R87" s="56" t="s">
        <v>203</v>
      </c>
      <c r="S87" s="57" t="s">
        <v>112</v>
      </c>
      <c r="T87" s="58">
        <v>52</v>
      </c>
      <c r="U87" s="59"/>
      <c r="V87" s="59"/>
      <c r="W87" s="88"/>
      <c r="X87" s="61"/>
      <c r="Y87" s="62"/>
      <c r="Z87" s="62"/>
    </row>
    <row r="88" spans="1:26" s="63" customFormat="1" x14ac:dyDescent="0.2">
      <c r="A88" s="48" t="str">
        <f t="shared" si="19"/>
        <v>S</v>
      </c>
      <c r="B88" s="49">
        <f t="shared" ca="1" si="21"/>
        <v>3</v>
      </c>
      <c r="C88" s="49" t="str">
        <f t="shared" ca="1" si="25"/>
        <v>S</v>
      </c>
      <c r="D88" s="49">
        <f t="shared" ca="1" si="22"/>
        <v>0</v>
      </c>
      <c r="E88" s="49">
        <f t="shared" ca="1" si="26"/>
        <v>1</v>
      </c>
      <c r="F88" s="49">
        <f t="shared" ca="1" si="27"/>
        <v>4</v>
      </c>
      <c r="G88" s="49">
        <f t="shared" ca="1" si="28"/>
        <v>3</v>
      </c>
      <c r="H88" s="49">
        <f t="shared" ca="1" si="29"/>
        <v>0</v>
      </c>
      <c r="I88" s="49">
        <f t="shared" ca="1" si="20"/>
        <v>0</v>
      </c>
      <c r="J88" s="49">
        <f t="shared" ca="1" si="23"/>
        <v>0</v>
      </c>
      <c r="K88" s="49">
        <f t="shared" ca="1" si="24"/>
        <v>0</v>
      </c>
      <c r="L88" s="50" t="s">
        <v>52</v>
      </c>
      <c r="M88" s="51" t="s">
        <v>47</v>
      </c>
      <c r="N88" s="52" t="s">
        <v>47</v>
      </c>
      <c r="O88" s="86" t="s">
        <v>204</v>
      </c>
      <c r="P88" s="54" t="s">
        <v>57</v>
      </c>
      <c r="Q88" s="55">
        <v>72575</v>
      </c>
      <c r="R88" s="56" t="s">
        <v>205</v>
      </c>
      <c r="S88" s="57" t="s">
        <v>112</v>
      </c>
      <c r="T88" s="58">
        <v>8</v>
      </c>
      <c r="U88" s="59"/>
      <c r="V88" s="59"/>
      <c r="W88" s="88"/>
      <c r="X88" s="61"/>
      <c r="Y88" s="62"/>
      <c r="Z88" s="62"/>
    </row>
    <row r="89" spans="1:26" s="63" customFormat="1" x14ac:dyDescent="0.2">
      <c r="A89" s="48" t="str">
        <f t="shared" si="19"/>
        <v>S</v>
      </c>
      <c r="B89" s="49">
        <f t="shared" ca="1" si="21"/>
        <v>3</v>
      </c>
      <c r="C89" s="49" t="str">
        <f t="shared" ca="1" si="25"/>
        <v>S</v>
      </c>
      <c r="D89" s="49">
        <f t="shared" ca="1" si="22"/>
        <v>0</v>
      </c>
      <c r="E89" s="49">
        <f t="shared" ca="1" si="26"/>
        <v>1</v>
      </c>
      <c r="F89" s="49">
        <f t="shared" ca="1" si="27"/>
        <v>4</v>
      </c>
      <c r="G89" s="49">
        <f t="shared" ca="1" si="28"/>
        <v>3</v>
      </c>
      <c r="H89" s="49">
        <f t="shared" ca="1" si="29"/>
        <v>0</v>
      </c>
      <c r="I89" s="49">
        <f t="shared" ca="1" si="20"/>
        <v>0</v>
      </c>
      <c r="J89" s="49">
        <f t="shared" ca="1" si="23"/>
        <v>0</v>
      </c>
      <c r="K89" s="49">
        <f t="shared" ca="1" si="24"/>
        <v>0</v>
      </c>
      <c r="L89" s="50" t="s">
        <v>52</v>
      </c>
      <c r="M89" s="51" t="s">
        <v>47</v>
      </c>
      <c r="N89" s="52" t="s">
        <v>47</v>
      </c>
      <c r="O89" s="86" t="s">
        <v>206</v>
      </c>
      <c r="P89" s="54" t="s">
        <v>57</v>
      </c>
      <c r="Q89" s="55">
        <v>71380</v>
      </c>
      <c r="R89" s="56" t="s">
        <v>207</v>
      </c>
      <c r="S89" s="57" t="s">
        <v>112</v>
      </c>
      <c r="T89" s="58">
        <v>3</v>
      </c>
      <c r="U89" s="59"/>
      <c r="V89" s="59"/>
      <c r="W89" s="88"/>
      <c r="X89" s="61"/>
      <c r="Y89" s="62"/>
      <c r="Z89" s="62"/>
    </row>
    <row r="90" spans="1:26" s="63" customFormat="1" x14ac:dyDescent="0.2">
      <c r="A90" s="48" t="str">
        <f t="shared" si="19"/>
        <v>S</v>
      </c>
      <c r="B90" s="49">
        <f t="shared" ca="1" si="21"/>
        <v>3</v>
      </c>
      <c r="C90" s="49" t="str">
        <f t="shared" ca="1" si="25"/>
        <v>S</v>
      </c>
      <c r="D90" s="49">
        <f t="shared" ca="1" si="22"/>
        <v>0</v>
      </c>
      <c r="E90" s="49">
        <f t="shared" ca="1" si="26"/>
        <v>1</v>
      </c>
      <c r="F90" s="49">
        <f t="shared" ca="1" si="27"/>
        <v>4</v>
      </c>
      <c r="G90" s="49">
        <f t="shared" ca="1" si="28"/>
        <v>3</v>
      </c>
      <c r="H90" s="49">
        <f t="shared" ca="1" si="29"/>
        <v>0</v>
      </c>
      <c r="I90" s="49">
        <f t="shared" ca="1" si="20"/>
        <v>0</v>
      </c>
      <c r="J90" s="49">
        <f t="shared" ca="1" si="23"/>
        <v>0</v>
      </c>
      <c r="K90" s="49">
        <f t="shared" ca="1" si="24"/>
        <v>0</v>
      </c>
      <c r="L90" s="50" t="s">
        <v>52</v>
      </c>
      <c r="M90" s="51" t="s">
        <v>47</v>
      </c>
      <c r="N90" s="52" t="s">
        <v>47</v>
      </c>
      <c r="O90" s="86" t="s">
        <v>208</v>
      </c>
      <c r="P90" s="54" t="s">
        <v>57</v>
      </c>
      <c r="Q90" s="55">
        <v>70255</v>
      </c>
      <c r="R90" s="56" t="s">
        <v>209</v>
      </c>
      <c r="S90" s="57" t="s">
        <v>185</v>
      </c>
      <c r="T90" s="58">
        <v>2</v>
      </c>
      <c r="U90" s="59"/>
      <c r="V90" s="59"/>
      <c r="W90" s="88"/>
      <c r="X90" s="61"/>
      <c r="Y90" s="62"/>
      <c r="Z90" s="62"/>
    </row>
    <row r="91" spans="1:26" s="63" customFormat="1" x14ac:dyDescent="0.2">
      <c r="A91" s="48" t="str">
        <f t="shared" si="19"/>
        <v>S</v>
      </c>
      <c r="B91" s="49">
        <f t="shared" ca="1" si="21"/>
        <v>3</v>
      </c>
      <c r="C91" s="49" t="str">
        <f t="shared" ca="1" si="25"/>
        <v>S</v>
      </c>
      <c r="D91" s="49">
        <f t="shared" ca="1" si="22"/>
        <v>0</v>
      </c>
      <c r="E91" s="49">
        <f t="shared" ca="1" si="26"/>
        <v>1</v>
      </c>
      <c r="F91" s="49">
        <f t="shared" ca="1" si="27"/>
        <v>4</v>
      </c>
      <c r="G91" s="49">
        <f t="shared" ca="1" si="28"/>
        <v>3</v>
      </c>
      <c r="H91" s="49">
        <f t="shared" ca="1" si="29"/>
        <v>0</v>
      </c>
      <c r="I91" s="49">
        <f t="shared" ca="1" si="20"/>
        <v>0</v>
      </c>
      <c r="J91" s="49">
        <f t="shared" ca="1" si="23"/>
        <v>0</v>
      </c>
      <c r="K91" s="49">
        <f t="shared" ca="1" si="24"/>
        <v>0</v>
      </c>
      <c r="L91" s="50" t="s">
        <v>52</v>
      </c>
      <c r="M91" s="51" t="s">
        <v>47</v>
      </c>
      <c r="N91" s="52" t="s">
        <v>47</v>
      </c>
      <c r="O91" s="86" t="s">
        <v>210</v>
      </c>
      <c r="P91" s="54" t="s">
        <v>57</v>
      </c>
      <c r="Q91" s="55">
        <v>71861</v>
      </c>
      <c r="R91" s="56" t="s">
        <v>211</v>
      </c>
      <c r="S91" s="57" t="s">
        <v>112</v>
      </c>
      <c r="T91" s="58">
        <v>400</v>
      </c>
      <c r="U91" s="59"/>
      <c r="V91" s="59"/>
      <c r="W91" s="88"/>
      <c r="X91" s="61"/>
      <c r="Y91" s="62"/>
      <c r="Z91" s="62"/>
    </row>
    <row r="92" spans="1:26" s="63" customFormat="1" x14ac:dyDescent="0.2">
      <c r="A92" s="48" t="str">
        <f t="shared" si="19"/>
        <v>S</v>
      </c>
      <c r="B92" s="49">
        <f t="shared" ca="1" si="21"/>
        <v>3</v>
      </c>
      <c r="C92" s="49" t="str">
        <f t="shared" ca="1" si="25"/>
        <v>S</v>
      </c>
      <c r="D92" s="49">
        <f t="shared" ca="1" si="22"/>
        <v>0</v>
      </c>
      <c r="E92" s="49">
        <f t="shared" ca="1" si="26"/>
        <v>1</v>
      </c>
      <c r="F92" s="49">
        <f t="shared" ca="1" si="27"/>
        <v>4</v>
      </c>
      <c r="G92" s="49">
        <f t="shared" ca="1" si="28"/>
        <v>3</v>
      </c>
      <c r="H92" s="49">
        <f t="shared" ca="1" si="29"/>
        <v>0</v>
      </c>
      <c r="I92" s="49">
        <f t="shared" ca="1" si="20"/>
        <v>0</v>
      </c>
      <c r="J92" s="49">
        <f t="shared" ca="1" si="23"/>
        <v>0</v>
      </c>
      <c r="K92" s="49">
        <f t="shared" ca="1" si="24"/>
        <v>0</v>
      </c>
      <c r="L92" s="50" t="s">
        <v>52</v>
      </c>
      <c r="M92" s="51" t="s">
        <v>47</v>
      </c>
      <c r="N92" s="52" t="s">
        <v>47</v>
      </c>
      <c r="O92" s="86" t="s">
        <v>212</v>
      </c>
      <c r="P92" s="54" t="s">
        <v>57</v>
      </c>
      <c r="Q92" s="55">
        <v>70691</v>
      </c>
      <c r="R92" s="56" t="s">
        <v>213</v>
      </c>
      <c r="S92" s="57" t="s">
        <v>112</v>
      </c>
      <c r="T92" s="58">
        <v>15</v>
      </c>
      <c r="U92" s="59"/>
      <c r="V92" s="59"/>
      <c r="W92" s="88"/>
      <c r="X92" s="61"/>
      <c r="Y92" s="62"/>
      <c r="Z92" s="62"/>
    </row>
    <row r="93" spans="1:26" s="63" customFormat="1" x14ac:dyDescent="0.2">
      <c r="A93" s="48" t="str">
        <f t="shared" si="19"/>
        <v>S</v>
      </c>
      <c r="B93" s="49">
        <f t="shared" ca="1" si="21"/>
        <v>3</v>
      </c>
      <c r="C93" s="49" t="str">
        <f t="shared" ca="1" si="25"/>
        <v>S</v>
      </c>
      <c r="D93" s="49">
        <f t="shared" ca="1" si="22"/>
        <v>0</v>
      </c>
      <c r="E93" s="49">
        <f t="shared" ca="1" si="26"/>
        <v>1</v>
      </c>
      <c r="F93" s="49">
        <f t="shared" ca="1" si="27"/>
        <v>4</v>
      </c>
      <c r="G93" s="49">
        <f t="shared" ca="1" si="28"/>
        <v>3</v>
      </c>
      <c r="H93" s="49">
        <f t="shared" ca="1" si="29"/>
        <v>0</v>
      </c>
      <c r="I93" s="49">
        <f t="shared" ca="1" si="20"/>
        <v>0</v>
      </c>
      <c r="J93" s="49">
        <f t="shared" ca="1" si="23"/>
        <v>0</v>
      </c>
      <c r="K93" s="49">
        <f t="shared" ca="1" si="24"/>
        <v>0</v>
      </c>
      <c r="L93" s="50" t="s">
        <v>52</v>
      </c>
      <c r="M93" s="51" t="s">
        <v>47</v>
      </c>
      <c r="N93" s="52" t="s">
        <v>47</v>
      </c>
      <c r="O93" s="86" t="s">
        <v>214</v>
      </c>
      <c r="P93" s="54" t="s">
        <v>57</v>
      </c>
      <c r="Q93" s="55">
        <v>70714</v>
      </c>
      <c r="R93" s="56" t="s">
        <v>215</v>
      </c>
      <c r="S93" s="57" t="s">
        <v>112</v>
      </c>
      <c r="T93" s="58">
        <v>2</v>
      </c>
      <c r="U93" s="59"/>
      <c r="V93" s="59"/>
      <c r="W93" s="88"/>
      <c r="X93" s="61"/>
      <c r="Y93" s="62"/>
      <c r="Z93" s="62"/>
    </row>
    <row r="94" spans="1:26" s="63" customFormat="1" x14ac:dyDescent="0.2">
      <c r="A94" s="48" t="str">
        <f t="shared" si="19"/>
        <v>S</v>
      </c>
      <c r="B94" s="49">
        <f t="shared" ca="1" si="21"/>
        <v>3</v>
      </c>
      <c r="C94" s="49" t="str">
        <f t="shared" ca="1" si="25"/>
        <v>S</v>
      </c>
      <c r="D94" s="49">
        <f t="shared" ca="1" si="22"/>
        <v>0</v>
      </c>
      <c r="E94" s="49">
        <f t="shared" ca="1" si="26"/>
        <v>1</v>
      </c>
      <c r="F94" s="49">
        <f t="shared" ca="1" si="27"/>
        <v>4</v>
      </c>
      <c r="G94" s="49">
        <f t="shared" ca="1" si="28"/>
        <v>3</v>
      </c>
      <c r="H94" s="49">
        <f t="shared" ca="1" si="29"/>
        <v>0</v>
      </c>
      <c r="I94" s="49">
        <f t="shared" ca="1" si="20"/>
        <v>0</v>
      </c>
      <c r="J94" s="49">
        <f t="shared" ca="1" si="23"/>
        <v>0</v>
      </c>
      <c r="K94" s="49">
        <f t="shared" ca="1" si="24"/>
        <v>0</v>
      </c>
      <c r="L94" s="50" t="s">
        <v>52</v>
      </c>
      <c r="M94" s="51" t="s">
        <v>47</v>
      </c>
      <c r="N94" s="52" t="s">
        <v>47</v>
      </c>
      <c r="O94" s="86" t="s">
        <v>216</v>
      </c>
      <c r="P94" s="54" t="s">
        <v>57</v>
      </c>
      <c r="Q94" s="55">
        <v>70634</v>
      </c>
      <c r="R94" s="56" t="s">
        <v>217</v>
      </c>
      <c r="S94" s="57" t="s">
        <v>63</v>
      </c>
      <c r="T94" s="58">
        <v>1</v>
      </c>
      <c r="U94" s="59"/>
      <c r="V94" s="59"/>
      <c r="W94" s="88"/>
      <c r="X94" s="61"/>
      <c r="Y94" s="62"/>
      <c r="Z94" s="62"/>
    </row>
    <row r="95" spans="1:26" s="63" customFormat="1" x14ac:dyDescent="0.2">
      <c r="A95" s="48" t="str">
        <f t="shared" si="19"/>
        <v>S</v>
      </c>
      <c r="B95" s="49">
        <f t="shared" ca="1" si="21"/>
        <v>3</v>
      </c>
      <c r="C95" s="49" t="str">
        <f t="shared" ca="1" si="25"/>
        <v>S</v>
      </c>
      <c r="D95" s="49">
        <f t="shared" ca="1" si="22"/>
        <v>0</v>
      </c>
      <c r="E95" s="49">
        <f t="shared" ca="1" si="26"/>
        <v>1</v>
      </c>
      <c r="F95" s="49">
        <f t="shared" ca="1" si="27"/>
        <v>4</v>
      </c>
      <c r="G95" s="49">
        <f t="shared" ca="1" si="28"/>
        <v>3</v>
      </c>
      <c r="H95" s="49">
        <f t="shared" ca="1" si="29"/>
        <v>0</v>
      </c>
      <c r="I95" s="49">
        <f t="shared" ca="1" si="20"/>
        <v>0</v>
      </c>
      <c r="J95" s="49">
        <f t="shared" ca="1" si="23"/>
        <v>0</v>
      </c>
      <c r="K95" s="49">
        <f t="shared" ca="1" si="24"/>
        <v>0</v>
      </c>
      <c r="L95" s="50" t="s">
        <v>52</v>
      </c>
      <c r="M95" s="51" t="s">
        <v>47</v>
      </c>
      <c r="N95" s="52" t="s">
        <v>47</v>
      </c>
      <c r="O95" s="86" t="s">
        <v>218</v>
      </c>
      <c r="P95" s="54" t="s">
        <v>57</v>
      </c>
      <c r="Q95" s="55">
        <v>71321</v>
      </c>
      <c r="R95" s="56" t="s">
        <v>219</v>
      </c>
      <c r="S95" s="57" t="s">
        <v>112</v>
      </c>
      <c r="T95" s="58">
        <v>10</v>
      </c>
      <c r="U95" s="59"/>
      <c r="V95" s="59"/>
      <c r="W95" s="88"/>
      <c r="X95" s="61"/>
      <c r="Y95" s="62"/>
      <c r="Z95" s="62"/>
    </row>
    <row r="96" spans="1:26" s="63" customFormat="1" x14ac:dyDescent="0.2">
      <c r="A96" s="48" t="str">
        <f t="shared" si="19"/>
        <v>S</v>
      </c>
      <c r="B96" s="49">
        <f t="shared" ca="1" si="21"/>
        <v>3</v>
      </c>
      <c r="C96" s="49" t="str">
        <f t="shared" ca="1" si="25"/>
        <v>S</v>
      </c>
      <c r="D96" s="49">
        <f t="shared" ca="1" si="22"/>
        <v>0</v>
      </c>
      <c r="E96" s="49">
        <f t="shared" ca="1" si="26"/>
        <v>1</v>
      </c>
      <c r="F96" s="49">
        <f t="shared" ca="1" si="27"/>
        <v>4</v>
      </c>
      <c r="G96" s="49">
        <f t="shared" ca="1" si="28"/>
        <v>3</v>
      </c>
      <c r="H96" s="49">
        <f t="shared" ca="1" si="29"/>
        <v>0</v>
      </c>
      <c r="I96" s="49">
        <f t="shared" ca="1" si="20"/>
        <v>0</v>
      </c>
      <c r="J96" s="49">
        <f t="shared" ca="1" si="23"/>
        <v>0</v>
      </c>
      <c r="K96" s="49">
        <f t="shared" ca="1" si="24"/>
        <v>0</v>
      </c>
      <c r="L96" s="50" t="s">
        <v>52</v>
      </c>
      <c r="M96" s="51" t="s">
        <v>47</v>
      </c>
      <c r="N96" s="52" t="s">
        <v>47</v>
      </c>
      <c r="O96" s="86" t="s">
        <v>220</v>
      </c>
      <c r="P96" s="54" t="s">
        <v>57</v>
      </c>
      <c r="Q96" s="55">
        <v>72080</v>
      </c>
      <c r="R96" s="56" t="s">
        <v>221</v>
      </c>
      <c r="S96" s="57" t="s">
        <v>66</v>
      </c>
      <c r="T96" s="58">
        <v>4</v>
      </c>
      <c r="U96" s="59"/>
      <c r="V96" s="59"/>
      <c r="W96" s="88"/>
      <c r="X96" s="61"/>
      <c r="Y96" s="62"/>
      <c r="Z96" s="62"/>
    </row>
    <row r="97" spans="1:26" s="13" customFormat="1" x14ac:dyDescent="0.2">
      <c r="A97" s="48">
        <f t="shared" ref="A97:A134" si="30">CHOOSE(1+LOG(1+2*(ORÇAMENTO.Nivel="Nível 1")+4*(ORÇAMENTO.Nivel="Nível 2")+8*(ORÇAMENTO.Nivel="Nível 3")+16*(ORÇAMENTO.Nivel="Nível 4")+32*(ORÇAMENTO.Nivel="Serviço"),2),0,1,2,3,4,"S")</f>
        <v>2</v>
      </c>
      <c r="B97" s="49">
        <f t="shared" ca="1" si="21"/>
        <v>2</v>
      </c>
      <c r="C97" s="49">
        <f t="shared" ca="1" si="25"/>
        <v>2</v>
      </c>
      <c r="D97" s="49">
        <f t="shared" ca="1" si="22"/>
        <v>72</v>
      </c>
      <c r="E97" s="49">
        <f t="shared" ca="1" si="26"/>
        <v>1</v>
      </c>
      <c r="F97" s="49">
        <f t="shared" ca="1" si="27"/>
        <v>5</v>
      </c>
      <c r="G97" s="49">
        <f t="shared" ca="1" si="28"/>
        <v>0</v>
      </c>
      <c r="H97" s="49">
        <f t="shared" ca="1" si="29"/>
        <v>0</v>
      </c>
      <c r="I97" s="49">
        <f t="shared" ca="1" si="20"/>
        <v>0</v>
      </c>
      <c r="J97" s="49">
        <f t="shared" ca="1" si="23"/>
        <v>110</v>
      </c>
      <c r="K97" s="49">
        <f t="shared" ca="1" si="24"/>
        <v>72</v>
      </c>
      <c r="L97" s="50" t="s">
        <v>52</v>
      </c>
      <c r="M97" s="51" t="s">
        <v>58</v>
      </c>
      <c r="N97" s="52" t="s">
        <v>58</v>
      </c>
      <c r="O97" s="86" t="s">
        <v>222</v>
      </c>
      <c r="P97" s="54" t="s">
        <v>57</v>
      </c>
      <c r="Q97" s="55"/>
      <c r="R97" s="87" t="s">
        <v>223</v>
      </c>
      <c r="S97" s="57" t="s">
        <v>48</v>
      </c>
      <c r="T97" s="58"/>
      <c r="U97" s="59"/>
      <c r="V97" s="59"/>
      <c r="W97" s="88"/>
      <c r="X97" s="89"/>
      <c r="Y97" s="8"/>
      <c r="Z97" s="8"/>
    </row>
    <row r="98" spans="1:26" s="13" customFormat="1" x14ac:dyDescent="0.2">
      <c r="A98" s="48">
        <f t="shared" si="30"/>
        <v>3</v>
      </c>
      <c r="B98" s="49">
        <f t="shared" ca="1" si="21"/>
        <v>3</v>
      </c>
      <c r="C98" s="49">
        <f t="shared" ca="1" si="25"/>
        <v>3</v>
      </c>
      <c r="D98" s="49">
        <f t="shared" ca="1" si="22"/>
        <v>33</v>
      </c>
      <c r="E98" s="49">
        <f t="shared" ca="1" si="26"/>
        <v>1</v>
      </c>
      <c r="F98" s="49">
        <f t="shared" ca="1" si="27"/>
        <v>5</v>
      </c>
      <c r="G98" s="49">
        <f t="shared" ca="1" si="28"/>
        <v>1</v>
      </c>
      <c r="H98" s="49">
        <f t="shared" ca="1" si="29"/>
        <v>0</v>
      </c>
      <c r="I98" s="49">
        <f t="shared" ca="1" si="20"/>
        <v>0</v>
      </c>
      <c r="J98" s="49">
        <f t="shared" ca="1" si="23"/>
        <v>71</v>
      </c>
      <c r="K98" s="49">
        <f t="shared" ca="1" si="24"/>
        <v>33</v>
      </c>
      <c r="L98" s="50" t="s">
        <v>52</v>
      </c>
      <c r="M98" s="51" t="s">
        <v>92</v>
      </c>
      <c r="N98" s="52" t="s">
        <v>92</v>
      </c>
      <c r="O98" s="86" t="s">
        <v>224</v>
      </c>
      <c r="P98" s="54" t="s">
        <v>49</v>
      </c>
      <c r="Q98" s="55"/>
      <c r="R98" s="56" t="s">
        <v>225</v>
      </c>
      <c r="S98" s="57" t="s">
        <v>48</v>
      </c>
      <c r="T98" s="58"/>
      <c r="U98" s="59"/>
      <c r="V98" s="59"/>
      <c r="W98" s="88"/>
      <c r="X98" s="89"/>
      <c r="Y98" s="8"/>
      <c r="Z98" s="8"/>
    </row>
    <row r="99" spans="1:26" s="63" customFormat="1" x14ac:dyDescent="0.2">
      <c r="A99" s="48" t="str">
        <f t="shared" si="30"/>
        <v>S</v>
      </c>
      <c r="B99" s="49">
        <f t="shared" ca="1" si="21"/>
        <v>3</v>
      </c>
      <c r="C99" s="49" t="str">
        <f t="shared" ca="1" si="25"/>
        <v>S</v>
      </c>
      <c r="D99" s="49">
        <f t="shared" ca="1" si="22"/>
        <v>0</v>
      </c>
      <c r="E99" s="49">
        <f t="shared" ca="1" si="26"/>
        <v>1</v>
      </c>
      <c r="F99" s="49">
        <f t="shared" ca="1" si="27"/>
        <v>5</v>
      </c>
      <c r="G99" s="49">
        <f t="shared" ca="1" si="28"/>
        <v>1</v>
      </c>
      <c r="H99" s="49">
        <f t="shared" ca="1" si="29"/>
        <v>0</v>
      </c>
      <c r="I99" s="49">
        <f t="shared" ca="1" si="20"/>
        <v>0</v>
      </c>
      <c r="J99" s="49">
        <f t="shared" ca="1" si="23"/>
        <v>0</v>
      </c>
      <c r="K99" s="49">
        <f t="shared" ca="1" si="24"/>
        <v>0</v>
      </c>
      <c r="L99" s="50" t="s">
        <v>52</v>
      </c>
      <c r="M99" s="51" t="s">
        <v>47</v>
      </c>
      <c r="N99" s="52" t="s">
        <v>47</v>
      </c>
      <c r="O99" s="86" t="s">
        <v>226</v>
      </c>
      <c r="P99" s="54" t="s">
        <v>57</v>
      </c>
      <c r="Q99" s="55">
        <v>80502</v>
      </c>
      <c r="R99" s="56" t="s">
        <v>227</v>
      </c>
      <c r="S99" s="57" t="s">
        <v>112</v>
      </c>
      <c r="T99" s="58">
        <v>6</v>
      </c>
      <c r="U99" s="59"/>
      <c r="V99" s="59"/>
      <c r="W99" s="60"/>
      <c r="X99" s="61"/>
      <c r="Y99" s="62"/>
      <c r="Z99" s="62"/>
    </row>
    <row r="100" spans="1:26" s="63" customFormat="1" x14ac:dyDescent="0.2">
      <c r="A100" s="48" t="str">
        <f t="shared" si="30"/>
        <v>S</v>
      </c>
      <c r="B100" s="49">
        <f t="shared" ca="1" si="21"/>
        <v>3</v>
      </c>
      <c r="C100" s="49" t="str">
        <f t="shared" ca="1" si="25"/>
        <v>S</v>
      </c>
      <c r="D100" s="49">
        <f t="shared" ca="1" si="22"/>
        <v>0</v>
      </c>
      <c r="E100" s="49">
        <f t="shared" ca="1" si="26"/>
        <v>1</v>
      </c>
      <c r="F100" s="49">
        <f t="shared" ca="1" si="27"/>
        <v>5</v>
      </c>
      <c r="G100" s="49">
        <f t="shared" ca="1" si="28"/>
        <v>1</v>
      </c>
      <c r="H100" s="49">
        <f t="shared" ca="1" si="29"/>
        <v>0</v>
      </c>
      <c r="I100" s="49">
        <f t="shared" ca="1" si="20"/>
        <v>0</v>
      </c>
      <c r="J100" s="49">
        <f t="shared" ca="1" si="23"/>
        <v>0</v>
      </c>
      <c r="K100" s="49">
        <f t="shared" ca="1" si="24"/>
        <v>0</v>
      </c>
      <c r="L100" s="50" t="s">
        <v>52</v>
      </c>
      <c r="M100" s="51" t="s">
        <v>47</v>
      </c>
      <c r="N100" s="52" t="s">
        <v>47</v>
      </c>
      <c r="O100" s="86" t="s">
        <v>228</v>
      </c>
      <c r="P100" s="54" t="s">
        <v>57</v>
      </c>
      <c r="Q100" s="55">
        <v>80510</v>
      </c>
      <c r="R100" s="56" t="s">
        <v>229</v>
      </c>
      <c r="S100" s="57" t="s">
        <v>112</v>
      </c>
      <c r="T100" s="58">
        <v>6</v>
      </c>
      <c r="U100" s="59"/>
      <c r="V100" s="59"/>
      <c r="W100" s="60"/>
      <c r="X100" s="61"/>
      <c r="Y100" s="62"/>
      <c r="Z100" s="62"/>
    </row>
    <row r="101" spans="1:26" s="63" customFormat="1" x14ac:dyDescent="0.2">
      <c r="A101" s="48" t="str">
        <f t="shared" si="30"/>
        <v>S</v>
      </c>
      <c r="B101" s="49">
        <f t="shared" ca="1" si="21"/>
        <v>3</v>
      </c>
      <c r="C101" s="49" t="str">
        <f t="shared" ca="1" si="25"/>
        <v>S</v>
      </c>
      <c r="D101" s="49">
        <f t="shared" ca="1" si="22"/>
        <v>0</v>
      </c>
      <c r="E101" s="49">
        <f t="shared" ca="1" si="26"/>
        <v>1</v>
      </c>
      <c r="F101" s="49">
        <f t="shared" ca="1" si="27"/>
        <v>5</v>
      </c>
      <c r="G101" s="49">
        <f t="shared" ca="1" si="28"/>
        <v>1</v>
      </c>
      <c r="H101" s="49">
        <f t="shared" ca="1" si="29"/>
        <v>0</v>
      </c>
      <c r="I101" s="49">
        <f t="shared" ca="1" si="20"/>
        <v>0</v>
      </c>
      <c r="J101" s="49">
        <f t="shared" ca="1" si="23"/>
        <v>0</v>
      </c>
      <c r="K101" s="49">
        <f t="shared" ca="1" si="24"/>
        <v>0</v>
      </c>
      <c r="L101" s="50" t="s">
        <v>52</v>
      </c>
      <c r="M101" s="51" t="s">
        <v>47</v>
      </c>
      <c r="N101" s="52" t="s">
        <v>47</v>
      </c>
      <c r="O101" s="86" t="s">
        <v>230</v>
      </c>
      <c r="P101" s="54" t="s">
        <v>57</v>
      </c>
      <c r="Q101" s="55">
        <v>80513</v>
      </c>
      <c r="R101" s="56" t="s">
        <v>231</v>
      </c>
      <c r="S101" s="57" t="s">
        <v>112</v>
      </c>
      <c r="T101" s="58">
        <v>6</v>
      </c>
      <c r="U101" s="59"/>
      <c r="V101" s="59"/>
      <c r="W101" s="60"/>
      <c r="X101" s="61"/>
      <c r="Y101" s="62"/>
      <c r="Z101" s="62"/>
    </row>
    <row r="102" spans="1:26" s="63" customFormat="1" ht="22.5" x14ac:dyDescent="0.2">
      <c r="A102" s="48" t="str">
        <f t="shared" si="30"/>
        <v>S</v>
      </c>
      <c r="B102" s="49">
        <f t="shared" ca="1" si="21"/>
        <v>3</v>
      </c>
      <c r="C102" s="49" t="str">
        <f t="shared" ca="1" si="25"/>
        <v>S</v>
      </c>
      <c r="D102" s="49">
        <f t="shared" ca="1" si="22"/>
        <v>0</v>
      </c>
      <c r="E102" s="49">
        <f t="shared" ca="1" si="26"/>
        <v>1</v>
      </c>
      <c r="F102" s="49">
        <f t="shared" ca="1" si="27"/>
        <v>5</v>
      </c>
      <c r="G102" s="49">
        <f t="shared" ca="1" si="28"/>
        <v>1</v>
      </c>
      <c r="H102" s="49">
        <f t="shared" ca="1" si="29"/>
        <v>0</v>
      </c>
      <c r="I102" s="49">
        <f t="shared" ca="1" si="20"/>
        <v>0</v>
      </c>
      <c r="J102" s="49">
        <f t="shared" ca="1" si="23"/>
        <v>0</v>
      </c>
      <c r="K102" s="49">
        <f t="shared" ca="1" si="24"/>
        <v>0</v>
      </c>
      <c r="L102" s="50" t="s">
        <v>52</v>
      </c>
      <c r="M102" s="51" t="s">
        <v>47</v>
      </c>
      <c r="N102" s="52" t="s">
        <v>47</v>
      </c>
      <c r="O102" s="86" t="s">
        <v>232</v>
      </c>
      <c r="P102" s="54" t="s">
        <v>57</v>
      </c>
      <c r="Q102" s="55">
        <v>80517</v>
      </c>
      <c r="R102" s="56" t="s">
        <v>233</v>
      </c>
      <c r="S102" s="57" t="s">
        <v>112</v>
      </c>
      <c r="T102" s="58">
        <v>6</v>
      </c>
      <c r="U102" s="59"/>
      <c r="V102" s="59"/>
      <c r="W102" s="60"/>
      <c r="X102" s="61"/>
      <c r="Y102" s="62"/>
      <c r="Z102" s="62"/>
    </row>
    <row r="103" spans="1:26" s="63" customFormat="1" x14ac:dyDescent="0.2">
      <c r="A103" s="48" t="str">
        <f t="shared" si="30"/>
        <v>S</v>
      </c>
      <c r="B103" s="49">
        <f t="shared" ca="1" si="21"/>
        <v>3</v>
      </c>
      <c r="C103" s="49" t="str">
        <f t="shared" ca="1" si="25"/>
        <v>S</v>
      </c>
      <c r="D103" s="49">
        <f t="shared" ca="1" si="22"/>
        <v>0</v>
      </c>
      <c r="E103" s="49">
        <f t="shared" ca="1" si="26"/>
        <v>1</v>
      </c>
      <c r="F103" s="49">
        <f t="shared" ca="1" si="27"/>
        <v>5</v>
      </c>
      <c r="G103" s="49">
        <f t="shared" ca="1" si="28"/>
        <v>1</v>
      </c>
      <c r="H103" s="49">
        <f t="shared" ca="1" si="29"/>
        <v>0</v>
      </c>
      <c r="I103" s="49">
        <f t="shared" ca="1" si="20"/>
        <v>0</v>
      </c>
      <c r="J103" s="49">
        <f t="shared" ca="1" si="23"/>
        <v>0</v>
      </c>
      <c r="K103" s="49">
        <f t="shared" ca="1" si="24"/>
        <v>0</v>
      </c>
      <c r="L103" s="50" t="s">
        <v>52</v>
      </c>
      <c r="M103" s="51" t="s">
        <v>47</v>
      </c>
      <c r="N103" s="52" t="s">
        <v>47</v>
      </c>
      <c r="O103" s="86" t="s">
        <v>234</v>
      </c>
      <c r="P103" s="54" t="s">
        <v>57</v>
      </c>
      <c r="Q103" s="55">
        <v>80520</v>
      </c>
      <c r="R103" s="56" t="s">
        <v>235</v>
      </c>
      <c r="S103" s="57" t="s">
        <v>236</v>
      </c>
      <c r="T103" s="58">
        <v>6</v>
      </c>
      <c r="U103" s="59"/>
      <c r="V103" s="59"/>
      <c r="W103" s="60"/>
      <c r="X103" s="61"/>
      <c r="Y103" s="62"/>
      <c r="Z103" s="62"/>
    </row>
    <row r="104" spans="1:26" s="63" customFormat="1" x14ac:dyDescent="0.2">
      <c r="A104" s="48" t="str">
        <f t="shared" si="30"/>
        <v>S</v>
      </c>
      <c r="B104" s="49">
        <f t="shared" ca="1" si="21"/>
        <v>3</v>
      </c>
      <c r="C104" s="49" t="str">
        <f t="shared" ca="1" si="25"/>
        <v>S</v>
      </c>
      <c r="D104" s="49">
        <f t="shared" ca="1" si="22"/>
        <v>0</v>
      </c>
      <c r="E104" s="49">
        <f t="shared" ca="1" si="26"/>
        <v>1</v>
      </c>
      <c r="F104" s="49">
        <f t="shared" ca="1" si="27"/>
        <v>5</v>
      </c>
      <c r="G104" s="49">
        <f t="shared" ca="1" si="28"/>
        <v>1</v>
      </c>
      <c r="H104" s="49">
        <f t="shared" ca="1" si="29"/>
        <v>0</v>
      </c>
      <c r="I104" s="49">
        <f t="shared" ca="1" si="20"/>
        <v>0</v>
      </c>
      <c r="J104" s="49">
        <f t="shared" ca="1" si="23"/>
        <v>0</v>
      </c>
      <c r="K104" s="49">
        <f t="shared" ca="1" si="24"/>
        <v>0</v>
      </c>
      <c r="L104" s="50" t="s">
        <v>52</v>
      </c>
      <c r="M104" s="51" t="s">
        <v>47</v>
      </c>
      <c r="N104" s="52" t="s">
        <v>47</v>
      </c>
      <c r="O104" s="86" t="s">
        <v>237</v>
      </c>
      <c r="P104" s="54" t="s">
        <v>57</v>
      </c>
      <c r="Q104" s="55">
        <v>80561</v>
      </c>
      <c r="R104" s="56" t="s">
        <v>238</v>
      </c>
      <c r="S104" s="57" t="s">
        <v>112</v>
      </c>
      <c r="T104" s="58">
        <v>9</v>
      </c>
      <c r="U104" s="59"/>
      <c r="V104" s="59"/>
      <c r="W104" s="60"/>
      <c r="X104" s="61"/>
      <c r="Y104" s="62"/>
      <c r="Z104" s="62"/>
    </row>
    <row r="105" spans="1:26" s="63" customFormat="1" x14ac:dyDescent="0.2">
      <c r="A105" s="48" t="str">
        <f t="shared" si="30"/>
        <v>S</v>
      </c>
      <c r="B105" s="49">
        <f t="shared" ca="1" si="21"/>
        <v>3</v>
      </c>
      <c r="C105" s="49" t="str">
        <f t="shared" ca="1" si="25"/>
        <v>S</v>
      </c>
      <c r="D105" s="49">
        <f t="shared" ca="1" si="22"/>
        <v>0</v>
      </c>
      <c r="E105" s="49">
        <f t="shared" ca="1" si="26"/>
        <v>1</v>
      </c>
      <c r="F105" s="49">
        <f t="shared" ca="1" si="27"/>
        <v>5</v>
      </c>
      <c r="G105" s="49">
        <f t="shared" ca="1" si="28"/>
        <v>1</v>
      </c>
      <c r="H105" s="49">
        <f t="shared" ca="1" si="29"/>
        <v>0</v>
      </c>
      <c r="I105" s="49">
        <f t="shared" ca="1" si="20"/>
        <v>0</v>
      </c>
      <c r="J105" s="49">
        <f t="shared" ca="1" si="23"/>
        <v>0</v>
      </c>
      <c r="K105" s="49">
        <f t="shared" ca="1" si="24"/>
        <v>0</v>
      </c>
      <c r="L105" s="50" t="s">
        <v>52</v>
      </c>
      <c r="M105" s="51" t="s">
        <v>47</v>
      </c>
      <c r="N105" s="52" t="s">
        <v>47</v>
      </c>
      <c r="O105" s="86" t="s">
        <v>239</v>
      </c>
      <c r="P105" s="54" t="s">
        <v>57</v>
      </c>
      <c r="Q105" s="55">
        <v>80570</v>
      </c>
      <c r="R105" s="56" t="s">
        <v>240</v>
      </c>
      <c r="S105" s="57" t="s">
        <v>112</v>
      </c>
      <c r="T105" s="58">
        <v>9</v>
      </c>
      <c r="U105" s="59"/>
      <c r="V105" s="59"/>
      <c r="W105" s="60"/>
      <c r="X105" s="61"/>
      <c r="Y105" s="62"/>
      <c r="Z105" s="62"/>
    </row>
    <row r="106" spans="1:26" s="63" customFormat="1" x14ac:dyDescent="0.2">
      <c r="A106" s="48" t="str">
        <f t="shared" si="30"/>
        <v>S</v>
      </c>
      <c r="B106" s="49">
        <f t="shared" ca="1" si="21"/>
        <v>3</v>
      </c>
      <c r="C106" s="49" t="str">
        <f t="shared" ca="1" si="25"/>
        <v>S</v>
      </c>
      <c r="D106" s="49">
        <f t="shared" ca="1" si="22"/>
        <v>0</v>
      </c>
      <c r="E106" s="49">
        <f t="shared" ca="1" si="26"/>
        <v>1</v>
      </c>
      <c r="F106" s="49">
        <f t="shared" ca="1" si="27"/>
        <v>5</v>
      </c>
      <c r="G106" s="49">
        <f t="shared" ca="1" si="28"/>
        <v>1</v>
      </c>
      <c r="H106" s="49">
        <f t="shared" ca="1" si="29"/>
        <v>0</v>
      </c>
      <c r="I106" s="49">
        <f t="shared" ca="1" si="20"/>
        <v>0</v>
      </c>
      <c r="J106" s="49">
        <f t="shared" ca="1" si="23"/>
        <v>0</v>
      </c>
      <c r="K106" s="49">
        <f t="shared" ca="1" si="24"/>
        <v>0</v>
      </c>
      <c r="L106" s="50" t="s">
        <v>52</v>
      </c>
      <c r="M106" s="51" t="s">
        <v>47</v>
      </c>
      <c r="N106" s="52" t="s">
        <v>47</v>
      </c>
      <c r="O106" s="86" t="s">
        <v>241</v>
      </c>
      <c r="P106" s="54" t="s">
        <v>57</v>
      </c>
      <c r="Q106" s="55">
        <v>80587</v>
      </c>
      <c r="R106" s="56" t="s">
        <v>242</v>
      </c>
      <c r="S106" s="57" t="s">
        <v>185</v>
      </c>
      <c r="T106" s="58">
        <v>7</v>
      </c>
      <c r="U106" s="59"/>
      <c r="V106" s="59"/>
      <c r="W106" s="60"/>
      <c r="X106" s="61"/>
      <c r="Y106" s="62"/>
      <c r="Z106" s="62"/>
    </row>
    <row r="107" spans="1:26" s="63" customFormat="1" x14ac:dyDescent="0.2">
      <c r="A107" s="48" t="str">
        <f t="shared" si="30"/>
        <v>S</v>
      </c>
      <c r="B107" s="49">
        <f t="shared" ca="1" si="21"/>
        <v>3</v>
      </c>
      <c r="C107" s="49" t="str">
        <f t="shared" ca="1" si="25"/>
        <v>S</v>
      </c>
      <c r="D107" s="49">
        <f t="shared" ca="1" si="22"/>
        <v>0</v>
      </c>
      <c r="E107" s="49">
        <f t="shared" ca="1" si="26"/>
        <v>1</v>
      </c>
      <c r="F107" s="49">
        <f t="shared" ca="1" si="27"/>
        <v>5</v>
      </c>
      <c r="G107" s="49">
        <f t="shared" ca="1" si="28"/>
        <v>1</v>
      </c>
      <c r="H107" s="49">
        <f t="shared" ca="1" si="29"/>
        <v>0</v>
      </c>
      <c r="I107" s="49">
        <f t="shared" ca="1" si="20"/>
        <v>0</v>
      </c>
      <c r="J107" s="49">
        <f t="shared" ca="1" si="23"/>
        <v>0</v>
      </c>
      <c r="K107" s="49">
        <f t="shared" ca="1" si="24"/>
        <v>0</v>
      </c>
      <c r="L107" s="50" t="s">
        <v>52</v>
      </c>
      <c r="M107" s="51" t="s">
        <v>47</v>
      </c>
      <c r="N107" s="52" t="s">
        <v>47</v>
      </c>
      <c r="O107" s="86" t="s">
        <v>243</v>
      </c>
      <c r="P107" s="54" t="s">
        <v>57</v>
      </c>
      <c r="Q107" s="55">
        <v>80542</v>
      </c>
      <c r="R107" s="56" t="s">
        <v>244</v>
      </c>
      <c r="S107" s="57" t="s">
        <v>112</v>
      </c>
      <c r="T107" s="58">
        <v>2</v>
      </c>
      <c r="U107" s="59"/>
      <c r="V107" s="59"/>
      <c r="W107" s="60"/>
      <c r="X107" s="61"/>
      <c r="Y107" s="62"/>
      <c r="Z107" s="62"/>
    </row>
    <row r="108" spans="1:26" s="63" customFormat="1" x14ac:dyDescent="0.2">
      <c r="A108" s="48" t="str">
        <f t="shared" si="30"/>
        <v>S</v>
      </c>
      <c r="B108" s="49">
        <f t="shared" ca="1" si="21"/>
        <v>3</v>
      </c>
      <c r="C108" s="49" t="str">
        <f t="shared" ca="1" si="25"/>
        <v>S</v>
      </c>
      <c r="D108" s="49">
        <f t="shared" ca="1" si="22"/>
        <v>0</v>
      </c>
      <c r="E108" s="49">
        <f t="shared" ca="1" si="26"/>
        <v>1</v>
      </c>
      <c r="F108" s="49">
        <f t="shared" ca="1" si="27"/>
        <v>5</v>
      </c>
      <c r="G108" s="49">
        <f t="shared" ca="1" si="28"/>
        <v>1</v>
      </c>
      <c r="H108" s="49">
        <f t="shared" ca="1" si="29"/>
        <v>0</v>
      </c>
      <c r="I108" s="49">
        <f t="shared" ca="1" si="20"/>
        <v>0</v>
      </c>
      <c r="J108" s="49">
        <f t="shared" ca="1" si="23"/>
        <v>0</v>
      </c>
      <c r="K108" s="49">
        <f t="shared" ca="1" si="24"/>
        <v>0</v>
      </c>
      <c r="L108" s="50" t="s">
        <v>52</v>
      </c>
      <c r="M108" s="51" t="s">
        <v>47</v>
      </c>
      <c r="N108" s="52" t="s">
        <v>47</v>
      </c>
      <c r="O108" s="86" t="s">
        <v>245</v>
      </c>
      <c r="P108" s="54" t="s">
        <v>57</v>
      </c>
      <c r="Q108" s="55">
        <v>80580</v>
      </c>
      <c r="R108" s="56" t="s">
        <v>246</v>
      </c>
      <c r="S108" s="57" t="s">
        <v>112</v>
      </c>
      <c r="T108" s="58">
        <v>9</v>
      </c>
      <c r="U108" s="59"/>
      <c r="V108" s="59"/>
      <c r="W108" s="60"/>
      <c r="X108" s="61"/>
      <c r="Y108" s="62"/>
      <c r="Z108" s="62"/>
    </row>
    <row r="109" spans="1:26" s="63" customFormat="1" x14ac:dyDescent="0.2">
      <c r="A109" s="48" t="str">
        <f t="shared" si="30"/>
        <v>S</v>
      </c>
      <c r="B109" s="49">
        <f t="shared" ca="1" si="21"/>
        <v>3</v>
      </c>
      <c r="C109" s="49" t="str">
        <f t="shared" ca="1" si="25"/>
        <v>S</v>
      </c>
      <c r="D109" s="49">
        <f t="shared" ca="1" si="22"/>
        <v>0</v>
      </c>
      <c r="E109" s="49">
        <f t="shared" ca="1" si="26"/>
        <v>1</v>
      </c>
      <c r="F109" s="49">
        <f t="shared" ca="1" si="27"/>
        <v>5</v>
      </c>
      <c r="G109" s="49">
        <f t="shared" ca="1" si="28"/>
        <v>1</v>
      </c>
      <c r="H109" s="49">
        <f t="shared" ca="1" si="29"/>
        <v>0</v>
      </c>
      <c r="I109" s="49">
        <f t="shared" ca="1" si="20"/>
        <v>0</v>
      </c>
      <c r="J109" s="49">
        <f t="shared" ca="1" si="23"/>
        <v>0</v>
      </c>
      <c r="K109" s="49">
        <f t="shared" ca="1" si="24"/>
        <v>0</v>
      </c>
      <c r="L109" s="50" t="s">
        <v>52</v>
      </c>
      <c r="M109" s="51" t="s">
        <v>47</v>
      </c>
      <c r="N109" s="52" t="s">
        <v>47</v>
      </c>
      <c r="O109" s="86" t="s">
        <v>247</v>
      </c>
      <c r="P109" s="54" t="s">
        <v>57</v>
      </c>
      <c r="Q109" s="55">
        <v>80656</v>
      </c>
      <c r="R109" s="56" t="s">
        <v>248</v>
      </c>
      <c r="S109" s="57" t="s">
        <v>185</v>
      </c>
      <c r="T109" s="58">
        <v>2</v>
      </c>
      <c r="U109" s="59"/>
      <c r="V109" s="59"/>
      <c r="W109" s="60"/>
      <c r="X109" s="61"/>
      <c r="Y109" s="62"/>
      <c r="Z109" s="62"/>
    </row>
    <row r="110" spans="1:26" s="63" customFormat="1" x14ac:dyDescent="0.2">
      <c r="A110" s="48" t="str">
        <f t="shared" si="30"/>
        <v>S</v>
      </c>
      <c r="B110" s="49">
        <f t="shared" ca="1" si="21"/>
        <v>3</v>
      </c>
      <c r="C110" s="49" t="str">
        <f t="shared" ca="1" si="25"/>
        <v>S</v>
      </c>
      <c r="D110" s="49">
        <f t="shared" ca="1" si="22"/>
        <v>0</v>
      </c>
      <c r="E110" s="49">
        <f t="shared" ca="1" si="26"/>
        <v>1</v>
      </c>
      <c r="F110" s="49">
        <f t="shared" ca="1" si="27"/>
        <v>5</v>
      </c>
      <c r="G110" s="49">
        <f t="shared" ca="1" si="28"/>
        <v>1</v>
      </c>
      <c r="H110" s="49">
        <f t="shared" ca="1" si="29"/>
        <v>0</v>
      </c>
      <c r="I110" s="49">
        <f t="shared" ca="1" si="20"/>
        <v>0</v>
      </c>
      <c r="J110" s="49">
        <f t="shared" ca="1" si="23"/>
        <v>0</v>
      </c>
      <c r="K110" s="49">
        <f t="shared" ca="1" si="24"/>
        <v>0</v>
      </c>
      <c r="L110" s="50" t="s">
        <v>52</v>
      </c>
      <c r="M110" s="51" t="s">
        <v>47</v>
      </c>
      <c r="N110" s="52" t="s">
        <v>47</v>
      </c>
      <c r="O110" s="86" t="s">
        <v>249</v>
      </c>
      <c r="P110" s="54" t="s">
        <v>57</v>
      </c>
      <c r="Q110" s="55">
        <v>80721</v>
      </c>
      <c r="R110" s="56" t="s">
        <v>250</v>
      </c>
      <c r="S110" s="57" t="s">
        <v>112</v>
      </c>
      <c r="T110" s="58">
        <v>5</v>
      </c>
      <c r="U110" s="59"/>
      <c r="V110" s="59"/>
      <c r="W110" s="60"/>
      <c r="X110" s="61"/>
      <c r="Y110" s="62"/>
      <c r="Z110" s="62"/>
    </row>
    <row r="111" spans="1:26" s="63" customFormat="1" x14ac:dyDescent="0.2">
      <c r="A111" s="48" t="str">
        <f t="shared" si="30"/>
        <v>S</v>
      </c>
      <c r="B111" s="49">
        <f t="shared" ca="1" si="21"/>
        <v>3</v>
      </c>
      <c r="C111" s="49" t="str">
        <f t="shared" ca="1" si="25"/>
        <v>S</v>
      </c>
      <c r="D111" s="49">
        <f t="shared" ca="1" si="22"/>
        <v>0</v>
      </c>
      <c r="E111" s="49">
        <f t="shared" ca="1" si="26"/>
        <v>1</v>
      </c>
      <c r="F111" s="49">
        <f t="shared" ca="1" si="27"/>
        <v>5</v>
      </c>
      <c r="G111" s="49">
        <f t="shared" ca="1" si="28"/>
        <v>1</v>
      </c>
      <c r="H111" s="49">
        <f t="shared" ca="1" si="29"/>
        <v>0</v>
      </c>
      <c r="I111" s="49">
        <f t="shared" ca="1" si="20"/>
        <v>0</v>
      </c>
      <c r="J111" s="49">
        <f t="shared" ca="1" si="23"/>
        <v>0</v>
      </c>
      <c r="K111" s="49">
        <f t="shared" ca="1" si="24"/>
        <v>0</v>
      </c>
      <c r="L111" s="50" t="s">
        <v>52</v>
      </c>
      <c r="M111" s="51" t="s">
        <v>47</v>
      </c>
      <c r="N111" s="52" t="s">
        <v>47</v>
      </c>
      <c r="O111" s="86" t="s">
        <v>251</v>
      </c>
      <c r="P111" s="54" t="s">
        <v>57</v>
      </c>
      <c r="Q111" s="55">
        <v>80840</v>
      </c>
      <c r="R111" s="56" t="s">
        <v>252</v>
      </c>
      <c r="S111" s="57" t="s">
        <v>112</v>
      </c>
      <c r="T111" s="58">
        <v>1</v>
      </c>
      <c r="U111" s="59"/>
      <c r="V111" s="59"/>
      <c r="W111" s="60"/>
      <c r="X111" s="61"/>
      <c r="Y111" s="62"/>
      <c r="Z111" s="62"/>
    </row>
    <row r="112" spans="1:26" s="63" customFormat="1" ht="33.75" x14ac:dyDescent="0.2">
      <c r="A112" s="48" t="str">
        <f t="shared" si="30"/>
        <v>S</v>
      </c>
      <c r="B112" s="49">
        <f t="shared" ca="1" si="21"/>
        <v>3</v>
      </c>
      <c r="C112" s="49" t="str">
        <f t="shared" ca="1" si="25"/>
        <v>S</v>
      </c>
      <c r="D112" s="49">
        <f t="shared" ca="1" si="22"/>
        <v>0</v>
      </c>
      <c r="E112" s="49">
        <f t="shared" ca="1" si="26"/>
        <v>1</v>
      </c>
      <c r="F112" s="49">
        <f t="shared" ca="1" si="27"/>
        <v>5</v>
      </c>
      <c r="G112" s="49">
        <f t="shared" ca="1" si="28"/>
        <v>1</v>
      </c>
      <c r="H112" s="49">
        <f t="shared" ca="1" si="29"/>
        <v>0</v>
      </c>
      <c r="I112" s="49">
        <f t="shared" ca="1" si="20"/>
        <v>0</v>
      </c>
      <c r="J112" s="49">
        <f t="shared" ca="1" si="23"/>
        <v>0</v>
      </c>
      <c r="K112" s="49">
        <f t="shared" ca="1" si="24"/>
        <v>0</v>
      </c>
      <c r="L112" s="50" t="s">
        <v>52</v>
      </c>
      <c r="M112" s="51" t="s">
        <v>47</v>
      </c>
      <c r="N112" s="52" t="s">
        <v>47</v>
      </c>
      <c r="O112" s="86" t="s">
        <v>253</v>
      </c>
      <c r="P112" s="54" t="s">
        <v>57</v>
      </c>
      <c r="Q112" s="55">
        <v>80845</v>
      </c>
      <c r="R112" s="56" t="s">
        <v>254</v>
      </c>
      <c r="S112" s="57" t="s">
        <v>112</v>
      </c>
      <c r="T112" s="58">
        <v>1</v>
      </c>
      <c r="U112" s="59"/>
      <c r="V112" s="59"/>
      <c r="W112" s="60"/>
      <c r="X112" s="61"/>
      <c r="Y112" s="62"/>
      <c r="Z112" s="62"/>
    </row>
    <row r="113" spans="1:26" s="63" customFormat="1" x14ac:dyDescent="0.2">
      <c r="A113" s="48" t="str">
        <f t="shared" si="30"/>
        <v>S</v>
      </c>
      <c r="B113" s="49">
        <f t="shared" ca="1" si="21"/>
        <v>3</v>
      </c>
      <c r="C113" s="49" t="str">
        <f t="shared" ca="1" si="25"/>
        <v>S</v>
      </c>
      <c r="D113" s="49">
        <f t="shared" ca="1" si="22"/>
        <v>0</v>
      </c>
      <c r="E113" s="49">
        <f t="shared" ca="1" si="26"/>
        <v>1</v>
      </c>
      <c r="F113" s="49">
        <f t="shared" ca="1" si="27"/>
        <v>5</v>
      </c>
      <c r="G113" s="49">
        <f t="shared" ca="1" si="28"/>
        <v>1</v>
      </c>
      <c r="H113" s="49">
        <f t="shared" ca="1" si="29"/>
        <v>0</v>
      </c>
      <c r="I113" s="49">
        <f t="shared" ca="1" si="20"/>
        <v>0</v>
      </c>
      <c r="J113" s="49">
        <f t="shared" ca="1" si="23"/>
        <v>0</v>
      </c>
      <c r="K113" s="49">
        <f t="shared" ca="1" si="24"/>
        <v>0</v>
      </c>
      <c r="L113" s="50" t="s">
        <v>52</v>
      </c>
      <c r="M113" s="51" t="s">
        <v>47</v>
      </c>
      <c r="N113" s="52" t="s">
        <v>47</v>
      </c>
      <c r="O113" s="86" t="s">
        <v>255</v>
      </c>
      <c r="P113" s="54" t="s">
        <v>57</v>
      </c>
      <c r="Q113" s="55">
        <v>80902</v>
      </c>
      <c r="R113" s="56" t="s">
        <v>256</v>
      </c>
      <c r="S113" s="57" t="s">
        <v>112</v>
      </c>
      <c r="T113" s="58">
        <v>5</v>
      </c>
      <c r="U113" s="59"/>
      <c r="V113" s="59"/>
      <c r="W113" s="60"/>
      <c r="X113" s="61"/>
      <c r="Y113" s="62"/>
      <c r="Z113" s="62"/>
    </row>
    <row r="114" spans="1:26" s="63" customFormat="1" x14ac:dyDescent="0.2">
      <c r="A114" s="48" t="str">
        <f t="shared" si="30"/>
        <v>S</v>
      </c>
      <c r="B114" s="49">
        <f t="shared" ca="1" si="21"/>
        <v>3</v>
      </c>
      <c r="C114" s="49" t="str">
        <f t="shared" ca="1" si="25"/>
        <v>S</v>
      </c>
      <c r="D114" s="49">
        <f t="shared" ca="1" si="22"/>
        <v>0</v>
      </c>
      <c r="E114" s="49">
        <f t="shared" ca="1" si="26"/>
        <v>1</v>
      </c>
      <c r="F114" s="49">
        <f t="shared" ca="1" si="27"/>
        <v>5</v>
      </c>
      <c r="G114" s="49">
        <f t="shared" ca="1" si="28"/>
        <v>1</v>
      </c>
      <c r="H114" s="49">
        <f t="shared" ca="1" si="29"/>
        <v>0</v>
      </c>
      <c r="I114" s="49">
        <f t="shared" ca="1" si="20"/>
        <v>0</v>
      </c>
      <c r="J114" s="49">
        <f t="shared" ca="1" si="23"/>
        <v>0</v>
      </c>
      <c r="K114" s="49">
        <f t="shared" ca="1" si="24"/>
        <v>0</v>
      </c>
      <c r="L114" s="50" t="s">
        <v>52</v>
      </c>
      <c r="M114" s="51" t="s">
        <v>47</v>
      </c>
      <c r="N114" s="52" t="s">
        <v>47</v>
      </c>
      <c r="O114" s="86" t="s">
        <v>257</v>
      </c>
      <c r="P114" s="54" t="s">
        <v>57</v>
      </c>
      <c r="Q114" s="55">
        <v>80905</v>
      </c>
      <c r="R114" s="56" t="s">
        <v>258</v>
      </c>
      <c r="S114" s="57" t="s">
        <v>112</v>
      </c>
      <c r="T114" s="58">
        <v>2</v>
      </c>
      <c r="U114" s="59"/>
      <c r="V114" s="59"/>
      <c r="W114" s="60"/>
      <c r="X114" s="61"/>
      <c r="Y114" s="62"/>
      <c r="Z114" s="62"/>
    </row>
    <row r="115" spans="1:26" s="63" customFormat="1" x14ac:dyDescent="0.2">
      <c r="A115" s="48" t="str">
        <f t="shared" si="30"/>
        <v>S</v>
      </c>
      <c r="B115" s="49">
        <f t="shared" ca="1" si="21"/>
        <v>3</v>
      </c>
      <c r="C115" s="49" t="str">
        <f t="shared" ca="1" si="25"/>
        <v>S</v>
      </c>
      <c r="D115" s="49">
        <f t="shared" ca="1" si="22"/>
        <v>0</v>
      </c>
      <c r="E115" s="49">
        <f t="shared" ca="1" si="26"/>
        <v>1</v>
      </c>
      <c r="F115" s="49">
        <f t="shared" ca="1" si="27"/>
        <v>5</v>
      </c>
      <c r="G115" s="49">
        <f t="shared" ca="1" si="28"/>
        <v>1</v>
      </c>
      <c r="H115" s="49">
        <f t="shared" ca="1" si="29"/>
        <v>0</v>
      </c>
      <c r="I115" s="49">
        <f t="shared" ca="1" si="20"/>
        <v>0</v>
      </c>
      <c r="J115" s="49">
        <f t="shared" ca="1" si="23"/>
        <v>0</v>
      </c>
      <c r="K115" s="49">
        <f t="shared" ca="1" si="24"/>
        <v>0</v>
      </c>
      <c r="L115" s="50" t="s">
        <v>52</v>
      </c>
      <c r="M115" s="51" t="s">
        <v>47</v>
      </c>
      <c r="N115" s="52" t="s">
        <v>47</v>
      </c>
      <c r="O115" s="86" t="s">
        <v>259</v>
      </c>
      <c r="P115" s="54" t="s">
        <v>57</v>
      </c>
      <c r="Q115" s="55">
        <v>80910</v>
      </c>
      <c r="R115" s="56" t="s">
        <v>260</v>
      </c>
      <c r="S115" s="57" t="s">
        <v>112</v>
      </c>
      <c r="T115" s="58">
        <v>1</v>
      </c>
      <c r="U115" s="59"/>
      <c r="V115" s="59"/>
      <c r="W115" s="60"/>
      <c r="X115" s="61"/>
      <c r="Y115" s="62"/>
      <c r="Z115" s="62"/>
    </row>
    <row r="116" spans="1:26" s="63" customFormat="1" x14ac:dyDescent="0.2">
      <c r="A116" s="48" t="str">
        <f t="shared" si="30"/>
        <v>S</v>
      </c>
      <c r="B116" s="49">
        <f t="shared" ca="1" si="21"/>
        <v>3</v>
      </c>
      <c r="C116" s="49" t="str">
        <f t="shared" ca="1" si="25"/>
        <v>S</v>
      </c>
      <c r="D116" s="49">
        <f t="shared" ca="1" si="22"/>
        <v>0</v>
      </c>
      <c r="E116" s="49">
        <f t="shared" ca="1" si="26"/>
        <v>1</v>
      </c>
      <c r="F116" s="49">
        <f t="shared" ca="1" si="27"/>
        <v>5</v>
      </c>
      <c r="G116" s="49">
        <f t="shared" ca="1" si="28"/>
        <v>1</v>
      </c>
      <c r="H116" s="49">
        <f t="shared" ca="1" si="29"/>
        <v>0</v>
      </c>
      <c r="I116" s="49">
        <f t="shared" ca="1" si="20"/>
        <v>0</v>
      </c>
      <c r="J116" s="49">
        <f t="shared" ca="1" si="23"/>
        <v>0</v>
      </c>
      <c r="K116" s="49">
        <f t="shared" ca="1" si="24"/>
        <v>0</v>
      </c>
      <c r="L116" s="50" t="s">
        <v>52</v>
      </c>
      <c r="M116" s="51" t="s">
        <v>47</v>
      </c>
      <c r="N116" s="52" t="s">
        <v>47</v>
      </c>
      <c r="O116" s="86" t="s">
        <v>261</v>
      </c>
      <c r="P116" s="54" t="s">
        <v>57</v>
      </c>
      <c r="Q116" s="55">
        <v>80927</v>
      </c>
      <c r="R116" s="56" t="s">
        <v>262</v>
      </c>
      <c r="S116" s="57" t="s">
        <v>112</v>
      </c>
      <c r="T116" s="58">
        <v>1</v>
      </c>
      <c r="U116" s="59"/>
      <c r="V116" s="59"/>
      <c r="W116" s="60"/>
      <c r="X116" s="61"/>
      <c r="Y116" s="62"/>
      <c r="Z116" s="62"/>
    </row>
    <row r="117" spans="1:26" s="63" customFormat="1" x14ac:dyDescent="0.2">
      <c r="A117" s="48" t="str">
        <f t="shared" si="30"/>
        <v>S</v>
      </c>
      <c r="B117" s="49">
        <f t="shared" ca="1" si="21"/>
        <v>3</v>
      </c>
      <c r="C117" s="49" t="str">
        <f t="shared" ca="1" si="25"/>
        <v>S</v>
      </c>
      <c r="D117" s="49">
        <f t="shared" ca="1" si="22"/>
        <v>0</v>
      </c>
      <c r="E117" s="49">
        <f t="shared" ca="1" si="26"/>
        <v>1</v>
      </c>
      <c r="F117" s="49">
        <f t="shared" ca="1" si="27"/>
        <v>5</v>
      </c>
      <c r="G117" s="49">
        <f t="shared" ca="1" si="28"/>
        <v>1</v>
      </c>
      <c r="H117" s="49">
        <f t="shared" ca="1" si="29"/>
        <v>0</v>
      </c>
      <c r="I117" s="49">
        <f t="shared" ca="1" si="20"/>
        <v>0</v>
      </c>
      <c r="J117" s="49">
        <f t="shared" ca="1" si="23"/>
        <v>0</v>
      </c>
      <c r="K117" s="49">
        <f t="shared" ca="1" si="24"/>
        <v>0</v>
      </c>
      <c r="L117" s="50" t="s">
        <v>52</v>
      </c>
      <c r="M117" s="51" t="s">
        <v>47</v>
      </c>
      <c r="N117" s="52" t="s">
        <v>47</v>
      </c>
      <c r="O117" s="86" t="s">
        <v>263</v>
      </c>
      <c r="P117" s="54" t="s">
        <v>57</v>
      </c>
      <c r="Q117" s="55">
        <v>80946</v>
      </c>
      <c r="R117" s="56" t="s">
        <v>264</v>
      </c>
      <c r="S117" s="57" t="s">
        <v>112</v>
      </c>
      <c r="T117" s="58">
        <v>5</v>
      </c>
      <c r="U117" s="59"/>
      <c r="V117" s="59"/>
      <c r="W117" s="60"/>
      <c r="X117" s="61"/>
      <c r="Y117" s="62"/>
      <c r="Z117" s="62"/>
    </row>
    <row r="118" spans="1:26" s="63" customFormat="1" x14ac:dyDescent="0.2">
      <c r="A118" s="48" t="str">
        <f t="shared" si="30"/>
        <v>S</v>
      </c>
      <c r="B118" s="49">
        <f t="shared" ca="1" si="21"/>
        <v>3</v>
      </c>
      <c r="C118" s="49" t="str">
        <f t="shared" ca="1" si="25"/>
        <v>S</v>
      </c>
      <c r="D118" s="49">
        <f t="shared" ca="1" si="22"/>
        <v>0</v>
      </c>
      <c r="E118" s="49">
        <f t="shared" ca="1" si="26"/>
        <v>1</v>
      </c>
      <c r="F118" s="49">
        <f t="shared" ca="1" si="27"/>
        <v>5</v>
      </c>
      <c r="G118" s="49">
        <f t="shared" ca="1" si="28"/>
        <v>1</v>
      </c>
      <c r="H118" s="49">
        <f t="shared" ca="1" si="29"/>
        <v>0</v>
      </c>
      <c r="I118" s="49">
        <f t="shared" ca="1" si="20"/>
        <v>0</v>
      </c>
      <c r="J118" s="49">
        <f t="shared" ca="1" si="23"/>
        <v>0</v>
      </c>
      <c r="K118" s="49">
        <f t="shared" ca="1" si="24"/>
        <v>0</v>
      </c>
      <c r="L118" s="50" t="s">
        <v>52</v>
      </c>
      <c r="M118" s="51" t="s">
        <v>47</v>
      </c>
      <c r="N118" s="52" t="s">
        <v>47</v>
      </c>
      <c r="O118" s="86" t="s">
        <v>265</v>
      </c>
      <c r="P118" s="54" t="s">
        <v>57</v>
      </c>
      <c r="Q118" s="55">
        <v>81066</v>
      </c>
      <c r="R118" s="56" t="s">
        <v>266</v>
      </c>
      <c r="S118" s="57" t="s">
        <v>112</v>
      </c>
      <c r="T118" s="58">
        <v>15</v>
      </c>
      <c r="U118" s="59"/>
      <c r="V118" s="59"/>
      <c r="W118" s="60"/>
      <c r="X118" s="61"/>
      <c r="Y118" s="62"/>
      <c r="Z118" s="62"/>
    </row>
    <row r="119" spans="1:26" s="63" customFormat="1" x14ac:dyDescent="0.2">
      <c r="A119" s="48" t="str">
        <f t="shared" si="30"/>
        <v>S</v>
      </c>
      <c r="B119" s="49">
        <f t="shared" ca="1" si="21"/>
        <v>3</v>
      </c>
      <c r="C119" s="49" t="str">
        <f t="shared" ca="1" si="25"/>
        <v>S</v>
      </c>
      <c r="D119" s="49">
        <f t="shared" ca="1" si="22"/>
        <v>0</v>
      </c>
      <c r="E119" s="49">
        <f t="shared" ca="1" si="26"/>
        <v>1</v>
      </c>
      <c r="F119" s="49">
        <f t="shared" ca="1" si="27"/>
        <v>5</v>
      </c>
      <c r="G119" s="49">
        <f t="shared" ca="1" si="28"/>
        <v>1</v>
      </c>
      <c r="H119" s="49">
        <f t="shared" ca="1" si="29"/>
        <v>0</v>
      </c>
      <c r="I119" s="49">
        <f t="shared" ca="1" si="20"/>
        <v>0</v>
      </c>
      <c r="J119" s="49">
        <f t="shared" ca="1" si="23"/>
        <v>0</v>
      </c>
      <c r="K119" s="49">
        <f t="shared" ca="1" si="24"/>
        <v>0</v>
      </c>
      <c r="L119" s="50" t="s">
        <v>52</v>
      </c>
      <c r="M119" s="51" t="s">
        <v>47</v>
      </c>
      <c r="N119" s="52" t="s">
        <v>47</v>
      </c>
      <c r="O119" s="86" t="s">
        <v>267</v>
      </c>
      <c r="P119" s="54" t="s">
        <v>57</v>
      </c>
      <c r="Q119" s="55">
        <v>81067</v>
      </c>
      <c r="R119" s="56" t="s">
        <v>268</v>
      </c>
      <c r="S119" s="57" t="s">
        <v>112</v>
      </c>
      <c r="T119" s="58">
        <v>3</v>
      </c>
      <c r="U119" s="59"/>
      <c r="V119" s="59"/>
      <c r="W119" s="60"/>
      <c r="X119" s="61"/>
      <c r="Y119" s="62"/>
      <c r="Z119" s="62"/>
    </row>
    <row r="120" spans="1:26" s="63" customFormat="1" x14ac:dyDescent="0.2">
      <c r="A120" s="48" t="str">
        <f t="shared" si="30"/>
        <v>S</v>
      </c>
      <c r="B120" s="49">
        <f t="shared" ca="1" si="21"/>
        <v>3</v>
      </c>
      <c r="C120" s="49" t="str">
        <f t="shared" ca="1" si="25"/>
        <v>S</v>
      </c>
      <c r="D120" s="49">
        <f t="shared" ca="1" si="22"/>
        <v>0</v>
      </c>
      <c r="E120" s="49">
        <f t="shared" ca="1" si="26"/>
        <v>1</v>
      </c>
      <c r="F120" s="49">
        <f t="shared" ca="1" si="27"/>
        <v>5</v>
      </c>
      <c r="G120" s="49">
        <f t="shared" ca="1" si="28"/>
        <v>1</v>
      </c>
      <c r="H120" s="49">
        <f t="shared" ca="1" si="29"/>
        <v>0</v>
      </c>
      <c r="I120" s="49">
        <f t="shared" ca="1" si="20"/>
        <v>0</v>
      </c>
      <c r="J120" s="49">
        <f t="shared" ca="1" si="23"/>
        <v>0</v>
      </c>
      <c r="K120" s="49">
        <f t="shared" ca="1" si="24"/>
        <v>0</v>
      </c>
      <c r="L120" s="50" t="s">
        <v>52</v>
      </c>
      <c r="M120" s="51" t="s">
        <v>47</v>
      </c>
      <c r="N120" s="52" t="s">
        <v>47</v>
      </c>
      <c r="O120" s="86" t="s">
        <v>269</v>
      </c>
      <c r="P120" s="54" t="s">
        <v>57</v>
      </c>
      <c r="Q120" s="55">
        <v>81069</v>
      </c>
      <c r="R120" s="56" t="s">
        <v>270</v>
      </c>
      <c r="S120" s="57" t="s">
        <v>112</v>
      </c>
      <c r="T120" s="58">
        <v>10</v>
      </c>
      <c r="U120" s="59"/>
      <c r="V120" s="59"/>
      <c r="W120" s="60"/>
      <c r="X120" s="61"/>
      <c r="Y120" s="62"/>
      <c r="Z120" s="62"/>
    </row>
    <row r="121" spans="1:26" s="63" customFormat="1" x14ac:dyDescent="0.2">
      <c r="A121" s="48" t="str">
        <f t="shared" si="30"/>
        <v>S</v>
      </c>
      <c r="B121" s="49">
        <f t="shared" ca="1" si="21"/>
        <v>3</v>
      </c>
      <c r="C121" s="49" t="str">
        <f t="shared" ca="1" si="25"/>
        <v>S</v>
      </c>
      <c r="D121" s="49">
        <f t="shared" ca="1" si="22"/>
        <v>0</v>
      </c>
      <c r="E121" s="49">
        <f t="shared" ca="1" si="26"/>
        <v>1</v>
      </c>
      <c r="F121" s="49">
        <f t="shared" ca="1" si="27"/>
        <v>5</v>
      </c>
      <c r="G121" s="49">
        <f t="shared" ca="1" si="28"/>
        <v>1</v>
      </c>
      <c r="H121" s="49">
        <f t="shared" ca="1" si="29"/>
        <v>0</v>
      </c>
      <c r="I121" s="49">
        <f t="shared" ca="1" si="20"/>
        <v>0</v>
      </c>
      <c r="J121" s="49">
        <f t="shared" ca="1" si="23"/>
        <v>0</v>
      </c>
      <c r="K121" s="49">
        <f t="shared" ca="1" si="24"/>
        <v>0</v>
      </c>
      <c r="L121" s="50" t="s">
        <v>52</v>
      </c>
      <c r="M121" s="51" t="s">
        <v>47</v>
      </c>
      <c r="N121" s="52" t="s">
        <v>47</v>
      </c>
      <c r="O121" s="86" t="s">
        <v>271</v>
      </c>
      <c r="P121" s="54" t="s">
        <v>57</v>
      </c>
      <c r="Q121" s="55">
        <v>81071</v>
      </c>
      <c r="R121" s="56" t="s">
        <v>272</v>
      </c>
      <c r="S121" s="57" t="s">
        <v>112</v>
      </c>
      <c r="T121" s="58">
        <v>4</v>
      </c>
      <c r="U121" s="59"/>
      <c r="V121" s="59"/>
      <c r="W121" s="60"/>
      <c r="X121" s="61"/>
      <c r="Y121" s="62"/>
      <c r="Z121" s="62"/>
    </row>
    <row r="122" spans="1:26" s="63" customFormat="1" x14ac:dyDescent="0.2">
      <c r="A122" s="48" t="str">
        <f t="shared" si="30"/>
        <v>S</v>
      </c>
      <c r="B122" s="49">
        <f t="shared" ca="1" si="21"/>
        <v>3</v>
      </c>
      <c r="C122" s="49" t="str">
        <f t="shared" ca="1" si="25"/>
        <v>S</v>
      </c>
      <c r="D122" s="49">
        <f t="shared" ca="1" si="22"/>
        <v>0</v>
      </c>
      <c r="E122" s="49">
        <f t="shared" ca="1" si="26"/>
        <v>1</v>
      </c>
      <c r="F122" s="49">
        <f t="shared" ca="1" si="27"/>
        <v>5</v>
      </c>
      <c r="G122" s="49">
        <f t="shared" ca="1" si="28"/>
        <v>1</v>
      </c>
      <c r="H122" s="49">
        <f t="shared" ca="1" si="29"/>
        <v>0</v>
      </c>
      <c r="I122" s="49">
        <f t="shared" ca="1" si="20"/>
        <v>0</v>
      </c>
      <c r="J122" s="49">
        <f t="shared" ca="1" si="23"/>
        <v>0</v>
      </c>
      <c r="K122" s="49">
        <f t="shared" ca="1" si="24"/>
        <v>0</v>
      </c>
      <c r="L122" s="50" t="s">
        <v>52</v>
      </c>
      <c r="M122" s="51" t="s">
        <v>47</v>
      </c>
      <c r="N122" s="52" t="s">
        <v>47</v>
      </c>
      <c r="O122" s="86" t="s">
        <v>273</v>
      </c>
      <c r="P122" s="54" t="s">
        <v>57</v>
      </c>
      <c r="Q122" s="55">
        <v>81501</v>
      </c>
      <c r="R122" s="56" t="s">
        <v>274</v>
      </c>
      <c r="S122" s="57" t="s">
        <v>112</v>
      </c>
      <c r="T122" s="58">
        <v>8</v>
      </c>
      <c r="U122" s="59"/>
      <c r="V122" s="59"/>
      <c r="W122" s="60"/>
      <c r="X122" s="61"/>
      <c r="Y122" s="62"/>
      <c r="Z122" s="62"/>
    </row>
    <row r="123" spans="1:26" s="63" customFormat="1" x14ac:dyDescent="0.2">
      <c r="A123" s="48" t="str">
        <f t="shared" si="30"/>
        <v>S</v>
      </c>
      <c r="B123" s="49">
        <f t="shared" ca="1" si="21"/>
        <v>3</v>
      </c>
      <c r="C123" s="49" t="str">
        <f t="shared" ca="1" si="25"/>
        <v>S</v>
      </c>
      <c r="D123" s="49">
        <f t="shared" ca="1" si="22"/>
        <v>0</v>
      </c>
      <c r="E123" s="49">
        <f t="shared" ca="1" si="26"/>
        <v>1</v>
      </c>
      <c r="F123" s="49">
        <f t="shared" ca="1" si="27"/>
        <v>5</v>
      </c>
      <c r="G123" s="49">
        <f t="shared" ca="1" si="28"/>
        <v>1</v>
      </c>
      <c r="H123" s="49">
        <f t="shared" ca="1" si="29"/>
        <v>0</v>
      </c>
      <c r="I123" s="49">
        <f t="shared" ca="1" si="20"/>
        <v>0</v>
      </c>
      <c r="J123" s="49">
        <f t="shared" ca="1" si="23"/>
        <v>0</v>
      </c>
      <c r="K123" s="49">
        <f t="shared" ca="1" si="24"/>
        <v>0</v>
      </c>
      <c r="L123" s="50" t="s">
        <v>52</v>
      </c>
      <c r="M123" s="51" t="s">
        <v>47</v>
      </c>
      <c r="N123" s="52" t="s">
        <v>47</v>
      </c>
      <c r="O123" s="86" t="s">
        <v>275</v>
      </c>
      <c r="P123" s="54" t="s">
        <v>57</v>
      </c>
      <c r="Q123" s="55">
        <v>81504</v>
      </c>
      <c r="R123" s="56" t="s">
        <v>276</v>
      </c>
      <c r="S123" s="57" t="s">
        <v>112</v>
      </c>
      <c r="T123" s="58">
        <v>8</v>
      </c>
      <c r="U123" s="59"/>
      <c r="V123" s="59"/>
      <c r="W123" s="60"/>
      <c r="X123" s="61"/>
      <c r="Y123" s="62"/>
      <c r="Z123" s="62"/>
    </row>
    <row r="124" spans="1:26" s="63" customFormat="1" x14ac:dyDescent="0.2">
      <c r="A124" s="48" t="str">
        <f t="shared" si="30"/>
        <v>S</v>
      </c>
      <c r="B124" s="49">
        <f t="shared" ca="1" si="21"/>
        <v>3</v>
      </c>
      <c r="C124" s="49" t="str">
        <f t="shared" ca="1" si="25"/>
        <v>S</v>
      </c>
      <c r="D124" s="49">
        <f t="shared" ca="1" si="22"/>
        <v>0</v>
      </c>
      <c r="E124" s="49">
        <f t="shared" ca="1" si="26"/>
        <v>1</v>
      </c>
      <c r="F124" s="49">
        <f t="shared" ca="1" si="27"/>
        <v>5</v>
      </c>
      <c r="G124" s="49">
        <f t="shared" ca="1" si="28"/>
        <v>1</v>
      </c>
      <c r="H124" s="49">
        <f t="shared" ca="1" si="29"/>
        <v>0</v>
      </c>
      <c r="I124" s="49">
        <f t="shared" ca="1" si="20"/>
        <v>0</v>
      </c>
      <c r="J124" s="49">
        <f t="shared" ca="1" si="23"/>
        <v>0</v>
      </c>
      <c r="K124" s="49">
        <f t="shared" ca="1" si="24"/>
        <v>0</v>
      </c>
      <c r="L124" s="50" t="s">
        <v>52</v>
      </c>
      <c r="M124" s="51" t="s">
        <v>47</v>
      </c>
      <c r="N124" s="52" t="s">
        <v>47</v>
      </c>
      <c r="O124" s="86" t="s">
        <v>277</v>
      </c>
      <c r="P124" s="54" t="s">
        <v>57</v>
      </c>
      <c r="Q124" s="55">
        <v>81663</v>
      </c>
      <c r="R124" s="56" t="s">
        <v>278</v>
      </c>
      <c r="S124" s="57" t="s">
        <v>112</v>
      </c>
      <c r="T124" s="58">
        <v>6</v>
      </c>
      <c r="U124" s="59"/>
      <c r="V124" s="59"/>
      <c r="W124" s="60"/>
      <c r="X124" s="61"/>
      <c r="Y124" s="62"/>
      <c r="Z124" s="62"/>
    </row>
    <row r="125" spans="1:26" s="63" customFormat="1" x14ac:dyDescent="0.2">
      <c r="A125" s="48" t="str">
        <f t="shared" si="30"/>
        <v>S</v>
      </c>
      <c r="B125" s="49">
        <f t="shared" ca="1" si="21"/>
        <v>3</v>
      </c>
      <c r="C125" s="49" t="str">
        <f t="shared" ca="1" si="25"/>
        <v>S</v>
      </c>
      <c r="D125" s="49">
        <f t="shared" ca="1" si="22"/>
        <v>0</v>
      </c>
      <c r="E125" s="49">
        <f t="shared" ca="1" si="26"/>
        <v>1</v>
      </c>
      <c r="F125" s="49">
        <f t="shared" ca="1" si="27"/>
        <v>5</v>
      </c>
      <c r="G125" s="49">
        <f t="shared" ca="1" si="28"/>
        <v>1</v>
      </c>
      <c r="H125" s="49">
        <f t="shared" ca="1" si="29"/>
        <v>0</v>
      </c>
      <c r="I125" s="49">
        <f t="shared" ca="1" si="20"/>
        <v>0</v>
      </c>
      <c r="J125" s="49">
        <f t="shared" ca="1" si="23"/>
        <v>0</v>
      </c>
      <c r="K125" s="49">
        <f t="shared" ca="1" si="24"/>
        <v>0</v>
      </c>
      <c r="L125" s="50" t="s">
        <v>52</v>
      </c>
      <c r="M125" s="51" t="s">
        <v>47</v>
      </c>
      <c r="N125" s="52" t="s">
        <v>47</v>
      </c>
      <c r="O125" s="86" t="s">
        <v>279</v>
      </c>
      <c r="P125" s="54" t="s">
        <v>57</v>
      </c>
      <c r="Q125" s="55">
        <v>81679</v>
      </c>
      <c r="R125" s="56" t="s">
        <v>280</v>
      </c>
      <c r="S125" s="57" t="s">
        <v>112</v>
      </c>
      <c r="T125" s="58">
        <v>4</v>
      </c>
      <c r="U125" s="59"/>
      <c r="V125" s="59"/>
      <c r="W125" s="60"/>
      <c r="X125" s="61"/>
      <c r="Y125" s="62"/>
      <c r="Z125" s="62"/>
    </row>
    <row r="126" spans="1:26" s="63" customFormat="1" x14ac:dyDescent="0.2">
      <c r="A126" s="48" t="str">
        <f t="shared" si="30"/>
        <v>S</v>
      </c>
      <c r="B126" s="49">
        <f t="shared" ca="1" si="21"/>
        <v>3</v>
      </c>
      <c r="C126" s="49" t="str">
        <f t="shared" ca="1" si="25"/>
        <v>S</v>
      </c>
      <c r="D126" s="49">
        <f t="shared" ca="1" si="22"/>
        <v>0</v>
      </c>
      <c r="E126" s="49">
        <f t="shared" ca="1" si="26"/>
        <v>1</v>
      </c>
      <c r="F126" s="49">
        <f t="shared" ca="1" si="27"/>
        <v>5</v>
      </c>
      <c r="G126" s="49">
        <f t="shared" ca="1" si="28"/>
        <v>1</v>
      </c>
      <c r="H126" s="49">
        <f t="shared" ca="1" si="29"/>
        <v>0</v>
      </c>
      <c r="I126" s="49">
        <f t="shared" ca="1" si="20"/>
        <v>0</v>
      </c>
      <c r="J126" s="49">
        <f t="shared" ca="1" si="23"/>
        <v>0</v>
      </c>
      <c r="K126" s="49">
        <f t="shared" ca="1" si="24"/>
        <v>0</v>
      </c>
      <c r="L126" s="50" t="s">
        <v>52</v>
      </c>
      <c r="M126" s="51" t="s">
        <v>47</v>
      </c>
      <c r="N126" s="52" t="s">
        <v>47</v>
      </c>
      <c r="O126" s="86" t="s">
        <v>281</v>
      </c>
      <c r="P126" s="54" t="s">
        <v>57</v>
      </c>
      <c r="Q126" s="55">
        <v>81825</v>
      </c>
      <c r="R126" s="56" t="s">
        <v>282</v>
      </c>
      <c r="S126" s="57" t="s">
        <v>112</v>
      </c>
      <c r="T126" s="58">
        <v>5</v>
      </c>
      <c r="U126" s="59"/>
      <c r="V126" s="59"/>
      <c r="W126" s="60"/>
      <c r="X126" s="61"/>
      <c r="Y126" s="62"/>
      <c r="Z126" s="62"/>
    </row>
    <row r="127" spans="1:26" s="63" customFormat="1" ht="22.5" x14ac:dyDescent="0.2">
      <c r="A127" s="48" t="str">
        <f t="shared" si="30"/>
        <v>S</v>
      </c>
      <c r="B127" s="49">
        <f t="shared" ca="1" si="21"/>
        <v>3</v>
      </c>
      <c r="C127" s="49" t="str">
        <f t="shared" ca="1" si="25"/>
        <v>S</v>
      </c>
      <c r="D127" s="49">
        <f t="shared" ca="1" si="22"/>
        <v>0</v>
      </c>
      <c r="E127" s="49">
        <f t="shared" ca="1" si="26"/>
        <v>1</v>
      </c>
      <c r="F127" s="49">
        <f t="shared" ca="1" si="27"/>
        <v>5</v>
      </c>
      <c r="G127" s="49">
        <f t="shared" ca="1" si="28"/>
        <v>1</v>
      </c>
      <c r="H127" s="49">
        <f t="shared" ca="1" si="29"/>
        <v>0</v>
      </c>
      <c r="I127" s="49">
        <f t="shared" ca="1" si="20"/>
        <v>0</v>
      </c>
      <c r="J127" s="49">
        <f t="shared" ca="1" si="23"/>
        <v>0</v>
      </c>
      <c r="K127" s="49">
        <f t="shared" ca="1" si="24"/>
        <v>0</v>
      </c>
      <c r="L127" s="50" t="s">
        <v>52</v>
      </c>
      <c r="M127" s="51" t="s">
        <v>47</v>
      </c>
      <c r="N127" s="52" t="s">
        <v>47</v>
      </c>
      <c r="O127" s="86" t="s">
        <v>283</v>
      </c>
      <c r="P127" s="54" t="s">
        <v>57</v>
      </c>
      <c r="Q127" s="55">
        <v>81826</v>
      </c>
      <c r="R127" s="56" t="s">
        <v>284</v>
      </c>
      <c r="S127" s="57" t="s">
        <v>112</v>
      </c>
      <c r="T127" s="58">
        <v>6</v>
      </c>
      <c r="U127" s="59"/>
      <c r="V127" s="59"/>
      <c r="W127" s="60"/>
      <c r="X127" s="61"/>
      <c r="Y127" s="62"/>
      <c r="Z127" s="62"/>
    </row>
    <row r="128" spans="1:26" s="63" customFormat="1" ht="22.5" x14ac:dyDescent="0.2">
      <c r="A128" s="48" t="str">
        <f t="shared" si="30"/>
        <v>S</v>
      </c>
      <c r="B128" s="49">
        <f t="shared" ca="1" si="21"/>
        <v>3</v>
      </c>
      <c r="C128" s="49" t="str">
        <f t="shared" ca="1" si="25"/>
        <v>S</v>
      </c>
      <c r="D128" s="49">
        <f t="shared" ca="1" si="22"/>
        <v>0</v>
      </c>
      <c r="E128" s="49">
        <f t="shared" ca="1" si="26"/>
        <v>1</v>
      </c>
      <c r="F128" s="49">
        <f t="shared" ca="1" si="27"/>
        <v>5</v>
      </c>
      <c r="G128" s="49">
        <f t="shared" ca="1" si="28"/>
        <v>1</v>
      </c>
      <c r="H128" s="49">
        <f t="shared" ca="1" si="29"/>
        <v>0</v>
      </c>
      <c r="I128" s="49">
        <f t="shared" ca="1" si="20"/>
        <v>0</v>
      </c>
      <c r="J128" s="49">
        <f t="shared" ca="1" si="23"/>
        <v>0</v>
      </c>
      <c r="K128" s="49">
        <f t="shared" ca="1" si="24"/>
        <v>0</v>
      </c>
      <c r="L128" s="50" t="s">
        <v>52</v>
      </c>
      <c r="M128" s="51" t="s">
        <v>47</v>
      </c>
      <c r="N128" s="52" t="s">
        <v>47</v>
      </c>
      <c r="O128" s="86" t="s">
        <v>285</v>
      </c>
      <c r="P128" s="54" t="s">
        <v>57</v>
      </c>
      <c r="Q128" s="55">
        <v>81828</v>
      </c>
      <c r="R128" s="56" t="s">
        <v>286</v>
      </c>
      <c r="S128" s="57" t="s">
        <v>112</v>
      </c>
      <c r="T128" s="58">
        <v>2</v>
      </c>
      <c r="U128" s="59"/>
      <c r="V128" s="59"/>
      <c r="W128" s="60"/>
      <c r="X128" s="61"/>
      <c r="Y128" s="62"/>
      <c r="Z128" s="62"/>
    </row>
    <row r="129" spans="1:26" s="63" customFormat="1" ht="22.5" x14ac:dyDescent="0.2">
      <c r="A129" s="48" t="str">
        <f t="shared" si="30"/>
        <v>S</v>
      </c>
      <c r="B129" s="49">
        <f t="shared" ca="1" si="21"/>
        <v>3</v>
      </c>
      <c r="C129" s="49" t="str">
        <f t="shared" ca="1" si="25"/>
        <v>S</v>
      </c>
      <c r="D129" s="49">
        <f t="shared" ca="1" si="22"/>
        <v>0</v>
      </c>
      <c r="E129" s="49">
        <f t="shared" ca="1" si="26"/>
        <v>1</v>
      </c>
      <c r="F129" s="49">
        <f t="shared" ca="1" si="27"/>
        <v>5</v>
      </c>
      <c r="G129" s="49">
        <f t="shared" ca="1" si="28"/>
        <v>1</v>
      </c>
      <c r="H129" s="49">
        <f t="shared" ca="1" si="29"/>
        <v>0</v>
      </c>
      <c r="I129" s="49">
        <f t="shared" ca="1" si="20"/>
        <v>0</v>
      </c>
      <c r="J129" s="49">
        <f t="shared" ca="1" si="23"/>
        <v>0</v>
      </c>
      <c r="K129" s="49">
        <f t="shared" ca="1" si="24"/>
        <v>0</v>
      </c>
      <c r="L129" s="50" t="s">
        <v>52</v>
      </c>
      <c r="M129" s="51" t="s">
        <v>47</v>
      </c>
      <c r="N129" s="52" t="s">
        <v>47</v>
      </c>
      <c r="O129" s="86" t="s">
        <v>287</v>
      </c>
      <c r="P129" s="54" t="s">
        <v>57</v>
      </c>
      <c r="Q129" s="55">
        <v>81851</v>
      </c>
      <c r="R129" s="56" t="s">
        <v>288</v>
      </c>
      <c r="S129" s="57" t="s">
        <v>112</v>
      </c>
      <c r="T129" s="58">
        <v>1</v>
      </c>
      <c r="U129" s="59"/>
      <c r="V129" s="59"/>
      <c r="W129" s="60"/>
      <c r="X129" s="61"/>
      <c r="Y129" s="62"/>
      <c r="Z129" s="62"/>
    </row>
    <row r="130" spans="1:26" s="63" customFormat="1" ht="22.5" x14ac:dyDescent="0.2">
      <c r="A130" s="48" t="str">
        <f t="shared" si="30"/>
        <v>S</v>
      </c>
      <c r="B130" s="49">
        <f t="shared" ca="1" si="21"/>
        <v>3</v>
      </c>
      <c r="C130" s="49" t="str">
        <f t="shared" ca="1" si="25"/>
        <v>S</v>
      </c>
      <c r="D130" s="49">
        <f t="shared" ca="1" si="22"/>
        <v>0</v>
      </c>
      <c r="E130" s="49">
        <f t="shared" ca="1" si="26"/>
        <v>1</v>
      </c>
      <c r="F130" s="49">
        <f t="shared" ca="1" si="27"/>
        <v>5</v>
      </c>
      <c r="G130" s="49">
        <f t="shared" ca="1" si="28"/>
        <v>1</v>
      </c>
      <c r="H130" s="49">
        <f t="shared" ca="1" si="29"/>
        <v>0</v>
      </c>
      <c r="I130" s="49">
        <f t="shared" ca="1" si="20"/>
        <v>0</v>
      </c>
      <c r="J130" s="49">
        <f t="shared" ca="1" si="23"/>
        <v>0</v>
      </c>
      <c r="K130" s="49">
        <f t="shared" ca="1" si="24"/>
        <v>0</v>
      </c>
      <c r="L130" s="50" t="s">
        <v>52</v>
      </c>
      <c r="M130" s="51" t="s">
        <v>47</v>
      </c>
      <c r="N130" s="52" t="s">
        <v>47</v>
      </c>
      <c r="O130" s="86" t="s">
        <v>289</v>
      </c>
      <c r="P130" s="54" t="s">
        <v>57</v>
      </c>
      <c r="Q130" s="55">
        <v>81882</v>
      </c>
      <c r="R130" s="56" t="s">
        <v>290</v>
      </c>
      <c r="S130" s="57" t="s">
        <v>112</v>
      </c>
      <c r="T130" s="58">
        <v>1</v>
      </c>
      <c r="U130" s="59"/>
      <c r="V130" s="59"/>
      <c r="W130" s="60"/>
      <c r="X130" s="61"/>
      <c r="Y130" s="62"/>
      <c r="Z130" s="62"/>
    </row>
    <row r="131" spans="1:26" s="63" customFormat="1" x14ac:dyDescent="0.2">
      <c r="A131" s="48">
        <f t="shared" si="30"/>
        <v>3</v>
      </c>
      <c r="B131" s="49">
        <f t="shared" ca="1" si="21"/>
        <v>3</v>
      </c>
      <c r="C131" s="49">
        <f t="shared" ca="1" si="25"/>
        <v>3</v>
      </c>
      <c r="D131" s="49">
        <f t="shared" ca="1" si="22"/>
        <v>16</v>
      </c>
      <c r="E131" s="49">
        <f t="shared" ca="1" si="26"/>
        <v>1</v>
      </c>
      <c r="F131" s="49">
        <f t="shared" ca="1" si="27"/>
        <v>5</v>
      </c>
      <c r="G131" s="49">
        <f t="shared" ca="1" si="28"/>
        <v>2</v>
      </c>
      <c r="H131" s="49">
        <f t="shared" ca="1" si="29"/>
        <v>0</v>
      </c>
      <c r="I131" s="49">
        <f t="shared" ca="1" si="20"/>
        <v>0</v>
      </c>
      <c r="J131" s="49">
        <f t="shared" ca="1" si="23"/>
        <v>38</v>
      </c>
      <c r="K131" s="49">
        <f t="shared" ca="1" si="24"/>
        <v>16</v>
      </c>
      <c r="L131" s="50" t="s">
        <v>52</v>
      </c>
      <c r="M131" s="51" t="s">
        <v>92</v>
      </c>
      <c r="N131" s="52" t="s">
        <v>92</v>
      </c>
      <c r="O131" s="86" t="s">
        <v>291</v>
      </c>
      <c r="P131" s="54" t="s">
        <v>57</v>
      </c>
      <c r="Q131" s="55"/>
      <c r="R131" s="56" t="s">
        <v>292</v>
      </c>
      <c r="S131" s="57" t="s">
        <v>48</v>
      </c>
      <c r="T131" s="58"/>
      <c r="U131" s="59"/>
      <c r="V131" s="59"/>
      <c r="W131" s="60"/>
      <c r="X131" s="61"/>
      <c r="Y131" s="62"/>
      <c r="Z131" s="62"/>
    </row>
    <row r="132" spans="1:26" s="63" customFormat="1" x14ac:dyDescent="0.2">
      <c r="A132" s="48" t="str">
        <f t="shared" si="30"/>
        <v>S</v>
      </c>
      <c r="B132" s="49">
        <f t="shared" ca="1" si="21"/>
        <v>3</v>
      </c>
      <c r="C132" s="49" t="str">
        <f t="shared" ca="1" si="25"/>
        <v>S</v>
      </c>
      <c r="D132" s="49">
        <f t="shared" ca="1" si="22"/>
        <v>0</v>
      </c>
      <c r="E132" s="49">
        <f t="shared" ca="1" si="26"/>
        <v>1</v>
      </c>
      <c r="F132" s="49">
        <f t="shared" ca="1" si="27"/>
        <v>5</v>
      </c>
      <c r="G132" s="49">
        <f t="shared" ca="1" si="28"/>
        <v>2</v>
      </c>
      <c r="H132" s="49">
        <f t="shared" ca="1" si="29"/>
        <v>0</v>
      </c>
      <c r="I132" s="49">
        <f t="shared" ca="1" si="20"/>
        <v>0</v>
      </c>
      <c r="J132" s="49">
        <f t="shared" ca="1" si="23"/>
        <v>0</v>
      </c>
      <c r="K132" s="49">
        <f t="shared" ca="1" si="24"/>
        <v>0</v>
      </c>
      <c r="L132" s="50" t="s">
        <v>52</v>
      </c>
      <c r="M132" s="51" t="s">
        <v>47</v>
      </c>
      <c r="N132" s="52" t="s">
        <v>47</v>
      </c>
      <c r="O132" s="86" t="s">
        <v>293</v>
      </c>
      <c r="P132" s="54" t="s">
        <v>57</v>
      </c>
      <c r="Q132" s="55">
        <v>81869</v>
      </c>
      <c r="R132" s="56" t="s">
        <v>294</v>
      </c>
      <c r="S132" s="57" t="s">
        <v>112</v>
      </c>
      <c r="T132" s="58">
        <v>1</v>
      </c>
      <c r="U132" s="59"/>
      <c r="V132" s="59"/>
      <c r="W132" s="60"/>
      <c r="X132" s="61"/>
      <c r="Y132" s="62"/>
      <c r="Z132" s="62"/>
    </row>
    <row r="133" spans="1:26" s="63" customFormat="1" x14ac:dyDescent="0.2">
      <c r="A133" s="48" t="str">
        <f t="shared" si="30"/>
        <v>S</v>
      </c>
      <c r="B133" s="49">
        <f t="shared" ca="1" si="21"/>
        <v>3</v>
      </c>
      <c r="C133" s="49" t="str">
        <f t="shared" ca="1" si="25"/>
        <v>S</v>
      </c>
      <c r="D133" s="49">
        <f t="shared" ca="1" si="22"/>
        <v>0</v>
      </c>
      <c r="E133" s="49">
        <f t="shared" ca="1" si="26"/>
        <v>1</v>
      </c>
      <c r="F133" s="49">
        <f t="shared" ca="1" si="27"/>
        <v>5</v>
      </c>
      <c r="G133" s="49">
        <f t="shared" ca="1" si="28"/>
        <v>2</v>
      </c>
      <c r="H133" s="49">
        <f t="shared" ca="1" si="29"/>
        <v>0</v>
      </c>
      <c r="I133" s="49">
        <f t="shared" ca="1" si="20"/>
        <v>0</v>
      </c>
      <c r="J133" s="49">
        <f t="shared" ca="1" si="23"/>
        <v>0</v>
      </c>
      <c r="K133" s="49">
        <f t="shared" ca="1" si="24"/>
        <v>0</v>
      </c>
      <c r="L133" s="50" t="s">
        <v>52</v>
      </c>
      <c r="M133" s="51" t="s">
        <v>47</v>
      </c>
      <c r="N133" s="52" t="s">
        <v>47</v>
      </c>
      <c r="O133" s="86" t="s">
        <v>295</v>
      </c>
      <c r="P133" s="54" t="s">
        <v>57</v>
      </c>
      <c r="Q133" s="55">
        <v>81874</v>
      </c>
      <c r="R133" s="56" t="s">
        <v>296</v>
      </c>
      <c r="S133" s="57" t="s">
        <v>112</v>
      </c>
      <c r="T133" s="58">
        <v>1</v>
      </c>
      <c r="U133" s="59"/>
      <c r="V133" s="59"/>
      <c r="W133" s="60"/>
      <c r="X133" s="61"/>
      <c r="Y133" s="62"/>
      <c r="Z133" s="62"/>
    </row>
    <row r="134" spans="1:26" s="63" customFormat="1" x14ac:dyDescent="0.2">
      <c r="A134" s="48" t="str">
        <f t="shared" si="30"/>
        <v>S</v>
      </c>
      <c r="B134" s="49">
        <f t="shared" ca="1" si="21"/>
        <v>3</v>
      </c>
      <c r="C134" s="49" t="str">
        <f t="shared" ca="1" si="25"/>
        <v>S</v>
      </c>
      <c r="D134" s="49">
        <f t="shared" ca="1" si="22"/>
        <v>0</v>
      </c>
      <c r="E134" s="49">
        <f t="shared" ca="1" si="26"/>
        <v>1</v>
      </c>
      <c r="F134" s="49">
        <f t="shared" ca="1" si="27"/>
        <v>5</v>
      </c>
      <c r="G134" s="49">
        <f t="shared" ca="1" si="28"/>
        <v>2</v>
      </c>
      <c r="H134" s="49">
        <f t="shared" ca="1" si="29"/>
        <v>0</v>
      </c>
      <c r="I134" s="49">
        <f t="shared" ca="1" si="20"/>
        <v>0</v>
      </c>
      <c r="J134" s="49">
        <f t="shared" ca="1" si="23"/>
        <v>0</v>
      </c>
      <c r="K134" s="49">
        <f t="shared" ca="1" si="24"/>
        <v>0</v>
      </c>
      <c r="L134" s="50" t="s">
        <v>52</v>
      </c>
      <c r="M134" s="51" t="s">
        <v>47</v>
      </c>
      <c r="N134" s="52" t="s">
        <v>47</v>
      </c>
      <c r="O134" s="86" t="s">
        <v>297</v>
      </c>
      <c r="P134" s="54" t="s">
        <v>57</v>
      </c>
      <c r="Q134" s="55">
        <v>81921</v>
      </c>
      <c r="R134" s="56" t="s">
        <v>298</v>
      </c>
      <c r="S134" s="57" t="s">
        <v>112</v>
      </c>
      <c r="T134" s="58">
        <v>6</v>
      </c>
      <c r="U134" s="59"/>
      <c r="V134" s="59"/>
      <c r="W134" s="60"/>
      <c r="X134" s="61"/>
      <c r="Y134" s="62"/>
      <c r="Z134" s="62"/>
    </row>
    <row r="135" spans="1:26" s="63" customFormat="1" x14ac:dyDescent="0.2">
      <c r="A135" s="48" t="str">
        <f t="shared" ref="A135:A168" si="31">CHOOSE(1+LOG(1+2*(ORÇAMENTO.Nivel="Nível 1")+4*(ORÇAMENTO.Nivel="Nível 2")+8*(ORÇAMENTO.Nivel="Nível 3")+16*(ORÇAMENTO.Nivel="Nível 4")+32*(ORÇAMENTO.Nivel="Serviço"),2),0,1,2,3,4,"S")</f>
        <v>S</v>
      </c>
      <c r="B135" s="49">
        <f t="shared" ca="1" si="21"/>
        <v>3</v>
      </c>
      <c r="C135" s="49" t="str">
        <f t="shared" ca="1" si="25"/>
        <v>S</v>
      </c>
      <c r="D135" s="49">
        <f t="shared" ca="1" si="22"/>
        <v>0</v>
      </c>
      <c r="E135" s="49">
        <f t="shared" ca="1" si="26"/>
        <v>1</v>
      </c>
      <c r="F135" s="49">
        <f t="shared" ca="1" si="27"/>
        <v>5</v>
      </c>
      <c r="G135" s="49">
        <f t="shared" ca="1" si="28"/>
        <v>2</v>
      </c>
      <c r="H135" s="49">
        <f t="shared" ca="1" si="29"/>
        <v>0</v>
      </c>
      <c r="I135" s="49">
        <f t="shared" ca="1" si="20"/>
        <v>0</v>
      </c>
      <c r="J135" s="49">
        <f t="shared" ca="1" si="23"/>
        <v>0</v>
      </c>
      <c r="K135" s="49">
        <f t="shared" ca="1" si="24"/>
        <v>0</v>
      </c>
      <c r="L135" s="50" t="s">
        <v>52</v>
      </c>
      <c r="M135" s="51" t="s">
        <v>47</v>
      </c>
      <c r="N135" s="52" t="s">
        <v>47</v>
      </c>
      <c r="O135" s="86" t="s">
        <v>299</v>
      </c>
      <c r="P135" s="54" t="s">
        <v>57</v>
      </c>
      <c r="Q135" s="55">
        <v>81922</v>
      </c>
      <c r="R135" s="56" t="s">
        <v>300</v>
      </c>
      <c r="S135" s="57" t="s">
        <v>112</v>
      </c>
      <c r="T135" s="58">
        <v>3</v>
      </c>
      <c r="U135" s="59"/>
      <c r="V135" s="59"/>
      <c r="W135" s="60"/>
      <c r="X135" s="61"/>
      <c r="Y135" s="62"/>
      <c r="Z135" s="62"/>
    </row>
    <row r="136" spans="1:26" s="63" customFormat="1" x14ac:dyDescent="0.2">
      <c r="A136" s="48" t="str">
        <f t="shared" si="31"/>
        <v>S</v>
      </c>
      <c r="B136" s="49">
        <f t="shared" ca="1" si="21"/>
        <v>3</v>
      </c>
      <c r="C136" s="49" t="str">
        <f t="shared" ca="1" si="25"/>
        <v>S</v>
      </c>
      <c r="D136" s="49">
        <f t="shared" ca="1" si="22"/>
        <v>0</v>
      </c>
      <c r="E136" s="49">
        <f t="shared" ca="1" si="26"/>
        <v>1</v>
      </c>
      <c r="F136" s="49">
        <f t="shared" ca="1" si="27"/>
        <v>5</v>
      </c>
      <c r="G136" s="49">
        <f t="shared" ca="1" si="28"/>
        <v>2</v>
      </c>
      <c r="H136" s="49">
        <f t="shared" ca="1" si="29"/>
        <v>0</v>
      </c>
      <c r="I136" s="49">
        <f t="shared" ca="1" si="20"/>
        <v>0</v>
      </c>
      <c r="J136" s="49">
        <f t="shared" ca="1" si="23"/>
        <v>0</v>
      </c>
      <c r="K136" s="49">
        <f t="shared" ca="1" si="24"/>
        <v>0</v>
      </c>
      <c r="L136" s="50" t="s">
        <v>52</v>
      </c>
      <c r="M136" s="51" t="s">
        <v>47</v>
      </c>
      <c r="N136" s="52" t="s">
        <v>47</v>
      </c>
      <c r="O136" s="86" t="s">
        <v>301</v>
      </c>
      <c r="P136" s="54" t="s">
        <v>57</v>
      </c>
      <c r="Q136" s="55">
        <v>81924</v>
      </c>
      <c r="R136" s="56" t="s">
        <v>302</v>
      </c>
      <c r="S136" s="57" t="s">
        <v>112</v>
      </c>
      <c r="T136" s="58">
        <v>2</v>
      </c>
      <c r="U136" s="59"/>
      <c r="V136" s="59"/>
      <c r="W136" s="60"/>
      <c r="X136" s="61"/>
      <c r="Y136" s="62"/>
      <c r="Z136" s="62"/>
    </row>
    <row r="137" spans="1:26" s="63" customFormat="1" x14ac:dyDescent="0.2">
      <c r="A137" s="48" t="str">
        <f t="shared" si="31"/>
        <v>S</v>
      </c>
      <c r="B137" s="49">
        <f t="shared" ca="1" si="21"/>
        <v>3</v>
      </c>
      <c r="C137" s="49" t="str">
        <f t="shared" ca="1" si="25"/>
        <v>S</v>
      </c>
      <c r="D137" s="49">
        <f t="shared" ca="1" si="22"/>
        <v>0</v>
      </c>
      <c r="E137" s="49">
        <f t="shared" ca="1" si="26"/>
        <v>1</v>
      </c>
      <c r="F137" s="49">
        <f t="shared" ca="1" si="27"/>
        <v>5</v>
      </c>
      <c r="G137" s="49">
        <f t="shared" ca="1" si="28"/>
        <v>2</v>
      </c>
      <c r="H137" s="49">
        <f t="shared" ca="1" si="29"/>
        <v>0</v>
      </c>
      <c r="I137" s="49">
        <f t="shared" ca="1" si="20"/>
        <v>0</v>
      </c>
      <c r="J137" s="49">
        <f t="shared" ca="1" si="23"/>
        <v>0</v>
      </c>
      <c r="K137" s="49">
        <f t="shared" ca="1" si="24"/>
        <v>0</v>
      </c>
      <c r="L137" s="50" t="s">
        <v>52</v>
      </c>
      <c r="M137" s="51" t="s">
        <v>47</v>
      </c>
      <c r="N137" s="52" t="s">
        <v>47</v>
      </c>
      <c r="O137" s="86" t="s">
        <v>303</v>
      </c>
      <c r="P137" s="54" t="s">
        <v>57</v>
      </c>
      <c r="Q137" s="55">
        <v>81936</v>
      </c>
      <c r="R137" s="56" t="s">
        <v>304</v>
      </c>
      <c r="S137" s="57" t="s">
        <v>112</v>
      </c>
      <c r="T137" s="58">
        <v>7</v>
      </c>
      <c r="U137" s="59"/>
      <c r="V137" s="59"/>
      <c r="W137" s="60"/>
      <c r="X137" s="61"/>
      <c r="Y137" s="62"/>
      <c r="Z137" s="62"/>
    </row>
    <row r="138" spans="1:26" s="63" customFormat="1" x14ac:dyDescent="0.2">
      <c r="A138" s="48" t="str">
        <f t="shared" si="31"/>
        <v>S</v>
      </c>
      <c r="B138" s="49">
        <f t="shared" ca="1" si="21"/>
        <v>3</v>
      </c>
      <c r="C138" s="49" t="str">
        <f t="shared" ca="1" si="25"/>
        <v>S</v>
      </c>
      <c r="D138" s="49">
        <f t="shared" ca="1" si="22"/>
        <v>0</v>
      </c>
      <c r="E138" s="49">
        <f t="shared" ca="1" si="26"/>
        <v>1</v>
      </c>
      <c r="F138" s="49">
        <f t="shared" ca="1" si="27"/>
        <v>5</v>
      </c>
      <c r="G138" s="49">
        <f t="shared" ca="1" si="28"/>
        <v>2</v>
      </c>
      <c r="H138" s="49">
        <f t="shared" ca="1" si="29"/>
        <v>0</v>
      </c>
      <c r="I138" s="49">
        <f t="shared" ca="1" si="20"/>
        <v>0</v>
      </c>
      <c r="J138" s="49">
        <f t="shared" ca="1" si="23"/>
        <v>0</v>
      </c>
      <c r="K138" s="49">
        <f t="shared" ca="1" si="24"/>
        <v>0</v>
      </c>
      <c r="L138" s="50" t="s">
        <v>52</v>
      </c>
      <c r="M138" s="51" t="s">
        <v>47</v>
      </c>
      <c r="N138" s="52" t="s">
        <v>47</v>
      </c>
      <c r="O138" s="86" t="s">
        <v>305</v>
      </c>
      <c r="P138" s="54" t="s">
        <v>57</v>
      </c>
      <c r="Q138" s="55">
        <v>81938</v>
      </c>
      <c r="R138" s="56" t="s">
        <v>306</v>
      </c>
      <c r="S138" s="57" t="s">
        <v>112</v>
      </c>
      <c r="T138" s="58">
        <v>7</v>
      </c>
      <c r="U138" s="59"/>
      <c r="V138" s="59"/>
      <c r="W138" s="60"/>
      <c r="X138" s="61"/>
      <c r="Y138" s="62"/>
      <c r="Z138" s="62"/>
    </row>
    <row r="139" spans="1:26" s="63" customFormat="1" x14ac:dyDescent="0.2">
      <c r="A139" s="48" t="str">
        <f t="shared" si="31"/>
        <v>S</v>
      </c>
      <c r="B139" s="49">
        <f t="shared" ca="1" si="21"/>
        <v>3</v>
      </c>
      <c r="C139" s="49" t="str">
        <f t="shared" ca="1" si="25"/>
        <v>S</v>
      </c>
      <c r="D139" s="49">
        <f t="shared" ca="1" si="22"/>
        <v>0</v>
      </c>
      <c r="E139" s="49">
        <f t="shared" ca="1" si="26"/>
        <v>1</v>
      </c>
      <c r="F139" s="49">
        <f t="shared" ca="1" si="27"/>
        <v>5</v>
      </c>
      <c r="G139" s="49">
        <f t="shared" ca="1" si="28"/>
        <v>2</v>
      </c>
      <c r="H139" s="49">
        <f t="shared" ca="1" si="29"/>
        <v>0</v>
      </c>
      <c r="I139" s="49">
        <f t="shared" ca="1" si="20"/>
        <v>0</v>
      </c>
      <c r="J139" s="49">
        <f t="shared" ca="1" si="23"/>
        <v>0</v>
      </c>
      <c r="K139" s="49">
        <f t="shared" ca="1" si="24"/>
        <v>0</v>
      </c>
      <c r="L139" s="50" t="s">
        <v>52</v>
      </c>
      <c r="M139" s="51" t="s">
        <v>47</v>
      </c>
      <c r="N139" s="52" t="s">
        <v>47</v>
      </c>
      <c r="O139" s="86" t="s">
        <v>307</v>
      </c>
      <c r="P139" s="54" t="s">
        <v>57</v>
      </c>
      <c r="Q139" s="55">
        <v>81970</v>
      </c>
      <c r="R139" s="56" t="s">
        <v>308</v>
      </c>
      <c r="S139" s="57" t="s">
        <v>112</v>
      </c>
      <c r="T139" s="58">
        <v>3</v>
      </c>
      <c r="U139" s="59"/>
      <c r="V139" s="59"/>
      <c r="W139" s="60"/>
      <c r="X139" s="61"/>
      <c r="Y139" s="62"/>
      <c r="Z139" s="62"/>
    </row>
    <row r="140" spans="1:26" s="63" customFormat="1" x14ac:dyDescent="0.2">
      <c r="A140" s="48" t="str">
        <f t="shared" si="31"/>
        <v>S</v>
      </c>
      <c r="B140" s="49">
        <f t="shared" ca="1" si="21"/>
        <v>3</v>
      </c>
      <c r="C140" s="49" t="str">
        <f t="shared" ca="1" si="25"/>
        <v>S</v>
      </c>
      <c r="D140" s="49">
        <f t="shared" ca="1" si="22"/>
        <v>0</v>
      </c>
      <c r="E140" s="49">
        <f t="shared" ca="1" si="26"/>
        <v>1</v>
      </c>
      <c r="F140" s="49">
        <f t="shared" ca="1" si="27"/>
        <v>5</v>
      </c>
      <c r="G140" s="49">
        <f t="shared" ca="1" si="28"/>
        <v>2</v>
      </c>
      <c r="H140" s="49">
        <f t="shared" ca="1" si="29"/>
        <v>0</v>
      </c>
      <c r="I140" s="49">
        <f t="shared" ca="1" si="20"/>
        <v>0</v>
      </c>
      <c r="J140" s="49">
        <f t="shared" ca="1" si="23"/>
        <v>0</v>
      </c>
      <c r="K140" s="49">
        <f t="shared" ca="1" si="24"/>
        <v>0</v>
      </c>
      <c r="L140" s="50" t="s">
        <v>52</v>
      </c>
      <c r="M140" s="51" t="s">
        <v>47</v>
      </c>
      <c r="N140" s="52" t="s">
        <v>47</v>
      </c>
      <c r="O140" s="86" t="s">
        <v>309</v>
      </c>
      <c r="P140" s="54" t="s">
        <v>57</v>
      </c>
      <c r="Q140" s="55">
        <v>81973</v>
      </c>
      <c r="R140" s="56" t="s">
        <v>310</v>
      </c>
      <c r="S140" s="57" t="s">
        <v>112</v>
      </c>
      <c r="T140" s="58">
        <v>3</v>
      </c>
      <c r="U140" s="59"/>
      <c r="V140" s="59"/>
      <c r="W140" s="60"/>
      <c r="X140" s="61"/>
      <c r="Y140" s="62"/>
      <c r="Z140" s="62"/>
    </row>
    <row r="141" spans="1:26" s="63" customFormat="1" x14ac:dyDescent="0.2">
      <c r="A141" s="48" t="str">
        <f t="shared" si="31"/>
        <v>S</v>
      </c>
      <c r="B141" s="49">
        <f t="shared" ca="1" si="21"/>
        <v>3</v>
      </c>
      <c r="C141" s="49" t="str">
        <f t="shared" ca="1" si="25"/>
        <v>S</v>
      </c>
      <c r="D141" s="49">
        <f t="shared" ca="1" si="22"/>
        <v>0</v>
      </c>
      <c r="E141" s="49">
        <f t="shared" ca="1" si="26"/>
        <v>1</v>
      </c>
      <c r="F141" s="49">
        <f t="shared" ca="1" si="27"/>
        <v>5</v>
      </c>
      <c r="G141" s="49">
        <f t="shared" ca="1" si="28"/>
        <v>2</v>
      </c>
      <c r="H141" s="49">
        <f t="shared" ca="1" si="29"/>
        <v>0</v>
      </c>
      <c r="I141" s="49">
        <f t="shared" ca="1" si="20"/>
        <v>0</v>
      </c>
      <c r="J141" s="49">
        <f t="shared" ca="1" si="23"/>
        <v>0</v>
      </c>
      <c r="K141" s="49">
        <f t="shared" ca="1" si="24"/>
        <v>0</v>
      </c>
      <c r="L141" s="50" t="s">
        <v>52</v>
      </c>
      <c r="M141" s="51" t="s">
        <v>47</v>
      </c>
      <c r="N141" s="52" t="s">
        <v>47</v>
      </c>
      <c r="O141" s="86" t="s">
        <v>311</v>
      </c>
      <c r="P141" s="54" t="s">
        <v>57</v>
      </c>
      <c r="Q141" s="55">
        <v>81975</v>
      </c>
      <c r="R141" s="56" t="s">
        <v>312</v>
      </c>
      <c r="S141" s="57" t="s">
        <v>112</v>
      </c>
      <c r="T141" s="58">
        <v>3</v>
      </c>
      <c r="U141" s="59"/>
      <c r="V141" s="59"/>
      <c r="W141" s="60"/>
      <c r="X141" s="61"/>
      <c r="Y141" s="62"/>
      <c r="Z141" s="62"/>
    </row>
    <row r="142" spans="1:26" s="63" customFormat="1" x14ac:dyDescent="0.2">
      <c r="A142" s="48" t="str">
        <f t="shared" si="31"/>
        <v>S</v>
      </c>
      <c r="B142" s="49">
        <f t="shared" ca="1" si="21"/>
        <v>3</v>
      </c>
      <c r="C142" s="49" t="str">
        <f t="shared" ca="1" si="25"/>
        <v>S</v>
      </c>
      <c r="D142" s="49">
        <f t="shared" ca="1" si="22"/>
        <v>0</v>
      </c>
      <c r="E142" s="49">
        <f t="shared" ca="1" si="26"/>
        <v>1</v>
      </c>
      <c r="F142" s="49">
        <f t="shared" ca="1" si="27"/>
        <v>5</v>
      </c>
      <c r="G142" s="49">
        <f t="shared" ca="1" si="28"/>
        <v>2</v>
      </c>
      <c r="H142" s="49">
        <f t="shared" ca="1" si="29"/>
        <v>0</v>
      </c>
      <c r="I142" s="49">
        <f t="shared" ca="1" si="20"/>
        <v>0</v>
      </c>
      <c r="J142" s="49">
        <f t="shared" ca="1" si="23"/>
        <v>0</v>
      </c>
      <c r="K142" s="49">
        <f t="shared" ca="1" si="24"/>
        <v>0</v>
      </c>
      <c r="L142" s="50" t="s">
        <v>52</v>
      </c>
      <c r="M142" s="51" t="s">
        <v>47</v>
      </c>
      <c r="N142" s="52" t="s">
        <v>47</v>
      </c>
      <c r="O142" s="86" t="s">
        <v>313</v>
      </c>
      <c r="P142" s="54" t="s">
        <v>57</v>
      </c>
      <c r="Q142" s="55">
        <v>82103</v>
      </c>
      <c r="R142" s="56" t="s">
        <v>314</v>
      </c>
      <c r="S142" s="57" t="s">
        <v>112</v>
      </c>
      <c r="T142" s="58">
        <v>1</v>
      </c>
      <c r="U142" s="59"/>
      <c r="V142" s="59"/>
      <c r="W142" s="60"/>
      <c r="X142" s="61"/>
      <c r="Y142" s="62"/>
      <c r="Z142" s="62"/>
    </row>
    <row r="143" spans="1:26" s="63" customFormat="1" x14ac:dyDescent="0.2">
      <c r="A143" s="48" t="str">
        <f t="shared" si="31"/>
        <v>S</v>
      </c>
      <c r="B143" s="49">
        <f t="shared" ca="1" si="21"/>
        <v>3</v>
      </c>
      <c r="C143" s="49" t="str">
        <f t="shared" ca="1" si="25"/>
        <v>S</v>
      </c>
      <c r="D143" s="49">
        <f t="shared" ca="1" si="22"/>
        <v>0</v>
      </c>
      <c r="E143" s="49">
        <f t="shared" ca="1" si="26"/>
        <v>1</v>
      </c>
      <c r="F143" s="49">
        <f t="shared" ca="1" si="27"/>
        <v>5</v>
      </c>
      <c r="G143" s="49">
        <f t="shared" ca="1" si="28"/>
        <v>2</v>
      </c>
      <c r="H143" s="49">
        <f t="shared" ca="1" si="29"/>
        <v>0</v>
      </c>
      <c r="I143" s="49">
        <f t="shared" ca="1" si="20"/>
        <v>0</v>
      </c>
      <c r="J143" s="49">
        <f t="shared" ca="1" si="23"/>
        <v>0</v>
      </c>
      <c r="K143" s="49">
        <f t="shared" ca="1" si="24"/>
        <v>0</v>
      </c>
      <c r="L143" s="50" t="s">
        <v>52</v>
      </c>
      <c r="M143" s="51" t="s">
        <v>47</v>
      </c>
      <c r="N143" s="52" t="s">
        <v>47</v>
      </c>
      <c r="O143" s="86" t="s">
        <v>315</v>
      </c>
      <c r="P143" s="54" t="s">
        <v>57</v>
      </c>
      <c r="Q143" s="55">
        <v>82230</v>
      </c>
      <c r="R143" s="56" t="s">
        <v>316</v>
      </c>
      <c r="S143" s="57" t="s">
        <v>112</v>
      </c>
      <c r="T143" s="58">
        <v>3</v>
      </c>
      <c r="U143" s="59"/>
      <c r="V143" s="59"/>
      <c r="W143" s="60"/>
      <c r="X143" s="61"/>
      <c r="Y143" s="62"/>
      <c r="Z143" s="62"/>
    </row>
    <row r="144" spans="1:26" s="63" customFormat="1" x14ac:dyDescent="0.2">
      <c r="A144" s="48" t="str">
        <f t="shared" si="31"/>
        <v>S</v>
      </c>
      <c r="B144" s="49">
        <f t="shared" ca="1" si="21"/>
        <v>3</v>
      </c>
      <c r="C144" s="49" t="str">
        <f t="shared" ca="1" si="25"/>
        <v>S</v>
      </c>
      <c r="D144" s="49">
        <f t="shared" ca="1" si="22"/>
        <v>0</v>
      </c>
      <c r="E144" s="49">
        <f t="shared" ca="1" si="26"/>
        <v>1</v>
      </c>
      <c r="F144" s="49">
        <f t="shared" ca="1" si="27"/>
        <v>5</v>
      </c>
      <c r="G144" s="49">
        <f t="shared" ca="1" si="28"/>
        <v>2</v>
      </c>
      <c r="H144" s="49">
        <f t="shared" ca="1" si="29"/>
        <v>0</v>
      </c>
      <c r="I144" s="49">
        <f t="shared" ca="1" si="20"/>
        <v>0</v>
      </c>
      <c r="J144" s="49">
        <f t="shared" ca="1" si="23"/>
        <v>0</v>
      </c>
      <c r="K144" s="49">
        <f t="shared" ca="1" si="24"/>
        <v>0</v>
      </c>
      <c r="L144" s="50" t="s">
        <v>52</v>
      </c>
      <c r="M144" s="51" t="s">
        <v>47</v>
      </c>
      <c r="N144" s="52" t="s">
        <v>47</v>
      </c>
      <c r="O144" s="86" t="s">
        <v>317</v>
      </c>
      <c r="P144" s="54" t="s">
        <v>57</v>
      </c>
      <c r="Q144" s="55">
        <v>82301</v>
      </c>
      <c r="R144" s="56" t="s">
        <v>318</v>
      </c>
      <c r="S144" s="57" t="s">
        <v>319</v>
      </c>
      <c r="T144" s="58">
        <v>24</v>
      </c>
      <c r="U144" s="59"/>
      <c r="V144" s="59"/>
      <c r="W144" s="60"/>
      <c r="X144" s="61"/>
      <c r="Y144" s="62"/>
      <c r="Z144" s="62"/>
    </row>
    <row r="145" spans="1:26" s="63" customFormat="1" x14ac:dyDescent="0.2">
      <c r="A145" s="48" t="str">
        <f t="shared" si="31"/>
        <v>S</v>
      </c>
      <c r="B145" s="49">
        <f t="shared" ca="1" si="21"/>
        <v>3</v>
      </c>
      <c r="C145" s="49" t="str">
        <f t="shared" ca="1" si="25"/>
        <v>S</v>
      </c>
      <c r="D145" s="49">
        <f t="shared" ca="1" si="22"/>
        <v>0</v>
      </c>
      <c r="E145" s="49">
        <f t="shared" ca="1" si="26"/>
        <v>1</v>
      </c>
      <c r="F145" s="49">
        <f t="shared" ca="1" si="27"/>
        <v>5</v>
      </c>
      <c r="G145" s="49">
        <f t="shared" ca="1" si="28"/>
        <v>2</v>
      </c>
      <c r="H145" s="49">
        <f t="shared" ca="1" si="29"/>
        <v>0</v>
      </c>
      <c r="I145" s="49">
        <f t="shared" ref="I145:I206" ca="1" si="32">IF(AND($C145&lt;=4,$C145&lt;&gt;0),0,IF(AND($C145="S",$W145&gt;0),OFFSET(I145,-1,0)+1,OFFSET(I145,-1,0)))</f>
        <v>0</v>
      </c>
      <c r="J145" s="49">
        <f t="shared" ca="1" si="23"/>
        <v>0</v>
      </c>
      <c r="K145" s="49">
        <f t="shared" ca="1" si="24"/>
        <v>0</v>
      </c>
      <c r="L145" s="50" t="s">
        <v>52</v>
      </c>
      <c r="M145" s="51" t="s">
        <v>47</v>
      </c>
      <c r="N145" s="52" t="s">
        <v>47</v>
      </c>
      <c r="O145" s="53" t="s">
        <v>320</v>
      </c>
      <c r="P145" s="54" t="s">
        <v>57</v>
      </c>
      <c r="Q145" s="55">
        <v>82302</v>
      </c>
      <c r="R145" s="56" t="s">
        <v>321</v>
      </c>
      <c r="S145" s="57" t="s">
        <v>319</v>
      </c>
      <c r="T145" s="58">
        <v>30</v>
      </c>
      <c r="U145" s="59"/>
      <c r="V145" s="59"/>
      <c r="W145" s="60"/>
      <c r="X145" s="61"/>
      <c r="Y145" s="62"/>
      <c r="Z145" s="62"/>
    </row>
    <row r="146" spans="1:26" s="63" customFormat="1" x14ac:dyDescent="0.2">
      <c r="A146" s="48" t="str">
        <f t="shared" si="31"/>
        <v>S</v>
      </c>
      <c r="B146" s="49">
        <f t="shared" ca="1" si="21"/>
        <v>3</v>
      </c>
      <c r="C146" s="49" t="str">
        <f t="shared" ca="1" si="25"/>
        <v>S</v>
      </c>
      <c r="D146" s="49">
        <f t="shared" ca="1" si="22"/>
        <v>0</v>
      </c>
      <c r="E146" s="49">
        <f t="shared" ca="1" si="26"/>
        <v>1</v>
      </c>
      <c r="F146" s="49">
        <f t="shared" ca="1" si="27"/>
        <v>5</v>
      </c>
      <c r="G146" s="49">
        <f t="shared" ca="1" si="28"/>
        <v>2</v>
      </c>
      <c r="H146" s="49">
        <f t="shared" ca="1" si="29"/>
        <v>0</v>
      </c>
      <c r="I146" s="49">
        <f t="shared" ca="1" si="32"/>
        <v>0</v>
      </c>
      <c r="J146" s="49">
        <f t="shared" ca="1" si="23"/>
        <v>0</v>
      </c>
      <c r="K146" s="49">
        <f t="shared" ca="1" si="24"/>
        <v>0</v>
      </c>
      <c r="L146" s="50" t="s">
        <v>52</v>
      </c>
      <c r="M146" s="51" t="s">
        <v>47</v>
      </c>
      <c r="N146" s="52" t="s">
        <v>47</v>
      </c>
      <c r="O146" s="53" t="s">
        <v>322</v>
      </c>
      <c r="P146" s="54" t="s">
        <v>57</v>
      </c>
      <c r="Q146" s="55">
        <v>82304</v>
      </c>
      <c r="R146" s="56" t="s">
        <v>323</v>
      </c>
      <c r="S146" s="57" t="s">
        <v>319</v>
      </c>
      <c r="T146" s="58">
        <v>78</v>
      </c>
      <c r="U146" s="59"/>
      <c r="V146" s="59"/>
      <c r="W146" s="60"/>
      <c r="X146" s="61"/>
      <c r="Y146" s="62"/>
      <c r="Z146" s="62"/>
    </row>
    <row r="147" spans="1:26" s="63" customFormat="1" x14ac:dyDescent="0.2">
      <c r="A147" s="48">
        <f t="shared" si="31"/>
        <v>3</v>
      </c>
      <c r="B147" s="49">
        <f t="shared" ref="B147:B206" ca="1" si="33">IF(OR(C147="s",C147=0),OFFSET(B147,-1,0),C147)</f>
        <v>3</v>
      </c>
      <c r="C147" s="49">
        <f t="shared" ca="1" si="25"/>
        <v>3</v>
      </c>
      <c r="D147" s="49">
        <f t="shared" ref="D147:D206" ca="1" si="34">IF(OR(C147="S",C147=0),0,IF(ISERROR(K147),J147,SMALL(J147:K147,1)))</f>
        <v>22</v>
      </c>
      <c r="E147" s="49">
        <f t="shared" ca="1" si="26"/>
        <v>1</v>
      </c>
      <c r="F147" s="49">
        <f t="shared" ca="1" si="27"/>
        <v>5</v>
      </c>
      <c r="G147" s="49">
        <f t="shared" ca="1" si="28"/>
        <v>3</v>
      </c>
      <c r="H147" s="49">
        <f t="shared" ca="1" si="29"/>
        <v>0</v>
      </c>
      <c r="I147" s="49">
        <f t="shared" ca="1" si="32"/>
        <v>0</v>
      </c>
      <c r="J147" s="49">
        <f t="shared" ref="J147:J206" ca="1" si="35">IF(OR($C147="S",$C147=0),0,MATCH(0,OFFSET($D147,1,$C147,ROW($C$207)-ROW($C147)),0))</f>
        <v>22</v>
      </c>
      <c r="K147" s="49" t="e">
        <f t="shared" ref="K147:K206" ca="1" si="36">IF(OR($C147="S",$C147=0),0,MATCH(OFFSET($D147,0,$C147)+1,OFFSET($D147,1,$C147,ROW($C$207)-ROW($C147)),0))</f>
        <v>#N/A</v>
      </c>
      <c r="L147" s="50" t="s">
        <v>52</v>
      </c>
      <c r="M147" s="51" t="s">
        <v>92</v>
      </c>
      <c r="N147" s="52" t="s">
        <v>92</v>
      </c>
      <c r="O147" s="86" t="s">
        <v>324</v>
      </c>
      <c r="P147" s="54" t="s">
        <v>49</v>
      </c>
      <c r="Q147" s="55">
        <v>82304</v>
      </c>
      <c r="R147" s="56" t="s">
        <v>325</v>
      </c>
      <c r="S147" s="57" t="s">
        <v>48</v>
      </c>
      <c r="T147" s="58"/>
      <c r="U147" s="59"/>
      <c r="V147" s="59"/>
      <c r="W147" s="60"/>
      <c r="X147" s="61"/>
      <c r="Y147" s="62"/>
      <c r="Z147" s="62"/>
    </row>
    <row r="148" spans="1:26" s="63" customFormat="1" x14ac:dyDescent="0.2">
      <c r="A148" s="48" t="str">
        <f t="shared" si="31"/>
        <v>S</v>
      </c>
      <c r="B148" s="49">
        <f t="shared" ca="1" si="33"/>
        <v>3</v>
      </c>
      <c r="C148" s="49" t="str">
        <f t="shared" ref="C148:C206" ca="1" si="37">IF(OFFSET(C148,-1,0)="L",1,IF(OFFSET(C148,-1,0)=1,2,IF(OR(A148="s",A148=0),"S",IF(AND(OFFSET(C148,-1,0)=2,A148=4),3,IF(AND(OR(OFFSET(C148,-1,0)="s",OFFSET(C148,-1,0)=0),A148&lt;&gt;"s",A148&gt;OFFSET(B148,-1,0)),OFFSET(B148,-1,0),A148)))))</f>
        <v>S</v>
      </c>
      <c r="D148" s="49">
        <f t="shared" ca="1" si="34"/>
        <v>0</v>
      </c>
      <c r="E148" s="49">
        <f t="shared" ref="E148:E206" ca="1" si="38">IF($C148=1,OFFSET(E148,-1,0)+1,OFFSET(E148,-1,0))</f>
        <v>1</v>
      </c>
      <c r="F148" s="49">
        <f t="shared" ref="F148:F206" ca="1" si="39">IF($C148=1,0,IF($C148=2,OFFSET(F148,-1,0)+1,OFFSET(F148,-1,0)))</f>
        <v>5</v>
      </c>
      <c r="G148" s="49">
        <f t="shared" ref="G148:G206" ca="1" si="40">IF(AND($C148&lt;=2,$C148&lt;&gt;0),0,IF($C148=3,OFFSET(G148,-1,0)+1,OFFSET(G148,-1,0)))</f>
        <v>3</v>
      </c>
      <c r="H148" s="49">
        <f t="shared" ref="H148:H206" ca="1" si="41">IF(AND($C148&lt;=3,$C148&lt;&gt;0),0,IF($C148=4,OFFSET(H148,-1,0)+1,OFFSET(H148,-1,0)))</f>
        <v>0</v>
      </c>
      <c r="I148" s="49">
        <f t="shared" ca="1" si="32"/>
        <v>0</v>
      </c>
      <c r="J148" s="49">
        <f t="shared" ca="1" si="35"/>
        <v>0</v>
      </c>
      <c r="K148" s="49">
        <f t="shared" ca="1" si="36"/>
        <v>0</v>
      </c>
      <c r="L148" s="50" t="s">
        <v>52</v>
      </c>
      <c r="M148" s="51" t="s">
        <v>47</v>
      </c>
      <c r="N148" s="52" t="s">
        <v>47</v>
      </c>
      <c r="O148" s="86" t="s">
        <v>326</v>
      </c>
      <c r="P148" s="54" t="s">
        <v>57</v>
      </c>
      <c r="Q148" s="55">
        <v>81003</v>
      </c>
      <c r="R148" s="56" t="s">
        <v>327</v>
      </c>
      <c r="S148" s="57" t="s">
        <v>131</v>
      </c>
      <c r="T148" s="58">
        <v>42</v>
      </c>
      <c r="U148" s="59"/>
      <c r="V148" s="59"/>
      <c r="W148" s="60"/>
      <c r="X148" s="61"/>
      <c r="Y148" s="62"/>
      <c r="Z148" s="62"/>
    </row>
    <row r="149" spans="1:26" s="63" customFormat="1" x14ac:dyDescent="0.2">
      <c r="A149" s="48" t="str">
        <f t="shared" si="31"/>
        <v>S</v>
      </c>
      <c r="B149" s="49">
        <f t="shared" ca="1" si="33"/>
        <v>3</v>
      </c>
      <c r="C149" s="49" t="str">
        <f t="shared" ca="1" si="37"/>
        <v>S</v>
      </c>
      <c r="D149" s="49">
        <f t="shared" ca="1" si="34"/>
        <v>0</v>
      </c>
      <c r="E149" s="49">
        <f t="shared" ca="1" si="38"/>
        <v>1</v>
      </c>
      <c r="F149" s="49">
        <f t="shared" ca="1" si="39"/>
        <v>5</v>
      </c>
      <c r="G149" s="49">
        <f t="shared" ca="1" si="40"/>
        <v>3</v>
      </c>
      <c r="H149" s="49">
        <f t="shared" ca="1" si="41"/>
        <v>0</v>
      </c>
      <c r="I149" s="49">
        <f t="shared" ca="1" si="32"/>
        <v>0</v>
      </c>
      <c r="J149" s="49">
        <f t="shared" ca="1" si="35"/>
        <v>0</v>
      </c>
      <c r="K149" s="49">
        <f t="shared" ca="1" si="36"/>
        <v>0</v>
      </c>
      <c r="L149" s="50" t="s">
        <v>52</v>
      </c>
      <c r="M149" s="51" t="s">
        <v>47</v>
      </c>
      <c r="N149" s="52" t="s">
        <v>47</v>
      </c>
      <c r="O149" s="86" t="s">
        <v>328</v>
      </c>
      <c r="P149" s="54" t="s">
        <v>57</v>
      </c>
      <c r="Q149" s="55">
        <v>81004</v>
      </c>
      <c r="R149" s="56" t="s">
        <v>329</v>
      </c>
      <c r="S149" s="57" t="s">
        <v>319</v>
      </c>
      <c r="T149" s="58">
        <v>90</v>
      </c>
      <c r="U149" s="59"/>
      <c r="V149" s="59"/>
      <c r="W149" s="60"/>
      <c r="X149" s="61"/>
      <c r="Y149" s="62"/>
      <c r="Z149" s="62"/>
    </row>
    <row r="150" spans="1:26" s="63" customFormat="1" x14ac:dyDescent="0.2">
      <c r="A150" s="48" t="str">
        <f t="shared" si="31"/>
        <v>S</v>
      </c>
      <c r="B150" s="49">
        <f t="shared" ca="1" si="33"/>
        <v>3</v>
      </c>
      <c r="C150" s="49" t="str">
        <f t="shared" ca="1" si="37"/>
        <v>S</v>
      </c>
      <c r="D150" s="49">
        <f t="shared" ca="1" si="34"/>
        <v>0</v>
      </c>
      <c r="E150" s="49">
        <f t="shared" ca="1" si="38"/>
        <v>1</v>
      </c>
      <c r="F150" s="49">
        <f t="shared" ca="1" si="39"/>
        <v>5</v>
      </c>
      <c r="G150" s="49">
        <f t="shared" ca="1" si="40"/>
        <v>3</v>
      </c>
      <c r="H150" s="49">
        <f t="shared" ca="1" si="41"/>
        <v>0</v>
      </c>
      <c r="I150" s="49">
        <f t="shared" ca="1" si="32"/>
        <v>0</v>
      </c>
      <c r="J150" s="49">
        <f t="shared" ca="1" si="35"/>
        <v>0</v>
      </c>
      <c r="K150" s="49">
        <f t="shared" ca="1" si="36"/>
        <v>0</v>
      </c>
      <c r="L150" s="50" t="s">
        <v>52</v>
      </c>
      <c r="M150" s="51" t="s">
        <v>47</v>
      </c>
      <c r="N150" s="52" t="s">
        <v>47</v>
      </c>
      <c r="O150" s="86" t="s">
        <v>330</v>
      </c>
      <c r="P150" s="54" t="s">
        <v>57</v>
      </c>
      <c r="Q150" s="55">
        <v>81006</v>
      </c>
      <c r="R150" s="56" t="s">
        <v>331</v>
      </c>
      <c r="S150" s="57" t="s">
        <v>319</v>
      </c>
      <c r="T150" s="58">
        <v>30</v>
      </c>
      <c r="U150" s="59"/>
      <c r="V150" s="59"/>
      <c r="W150" s="60"/>
      <c r="X150" s="61"/>
      <c r="Y150" s="62"/>
      <c r="Z150" s="62"/>
    </row>
    <row r="151" spans="1:26" s="63" customFormat="1" x14ac:dyDescent="0.2">
      <c r="A151" s="48" t="str">
        <f t="shared" si="31"/>
        <v>S</v>
      </c>
      <c r="B151" s="49">
        <f t="shared" ca="1" si="33"/>
        <v>3</v>
      </c>
      <c r="C151" s="49" t="str">
        <f t="shared" ca="1" si="37"/>
        <v>S</v>
      </c>
      <c r="D151" s="49">
        <f t="shared" ca="1" si="34"/>
        <v>0</v>
      </c>
      <c r="E151" s="49">
        <f t="shared" ca="1" si="38"/>
        <v>1</v>
      </c>
      <c r="F151" s="49">
        <f t="shared" ca="1" si="39"/>
        <v>5</v>
      </c>
      <c r="G151" s="49">
        <f t="shared" ca="1" si="40"/>
        <v>3</v>
      </c>
      <c r="H151" s="49">
        <f t="shared" ca="1" si="41"/>
        <v>0</v>
      </c>
      <c r="I151" s="49">
        <f t="shared" ca="1" si="32"/>
        <v>0</v>
      </c>
      <c r="J151" s="49">
        <f t="shared" ca="1" si="35"/>
        <v>0</v>
      </c>
      <c r="K151" s="49">
        <f t="shared" ca="1" si="36"/>
        <v>0</v>
      </c>
      <c r="L151" s="50" t="s">
        <v>52</v>
      </c>
      <c r="M151" s="51" t="s">
        <v>47</v>
      </c>
      <c r="N151" s="52" t="s">
        <v>47</v>
      </c>
      <c r="O151" s="86" t="s">
        <v>332</v>
      </c>
      <c r="P151" s="54" t="s">
        <v>57</v>
      </c>
      <c r="Q151" s="55">
        <v>81008</v>
      </c>
      <c r="R151" s="56" t="s">
        <v>333</v>
      </c>
      <c r="S151" s="57" t="s">
        <v>319</v>
      </c>
      <c r="T151" s="58">
        <v>66</v>
      </c>
      <c r="U151" s="59"/>
      <c r="V151" s="59"/>
      <c r="W151" s="60"/>
      <c r="X151" s="61"/>
      <c r="Y151" s="62"/>
      <c r="Z151" s="62"/>
    </row>
    <row r="152" spans="1:26" s="63" customFormat="1" x14ac:dyDescent="0.2">
      <c r="A152" s="48" t="str">
        <f t="shared" si="31"/>
        <v>S</v>
      </c>
      <c r="B152" s="49">
        <f t="shared" ca="1" si="33"/>
        <v>3</v>
      </c>
      <c r="C152" s="49" t="str">
        <f t="shared" ca="1" si="37"/>
        <v>S</v>
      </c>
      <c r="D152" s="49">
        <f t="shared" ca="1" si="34"/>
        <v>0</v>
      </c>
      <c r="E152" s="49">
        <f t="shared" ca="1" si="38"/>
        <v>1</v>
      </c>
      <c r="F152" s="49">
        <f t="shared" ca="1" si="39"/>
        <v>5</v>
      </c>
      <c r="G152" s="49">
        <f t="shared" ca="1" si="40"/>
        <v>3</v>
      </c>
      <c r="H152" s="49">
        <f t="shared" ca="1" si="41"/>
        <v>0</v>
      </c>
      <c r="I152" s="49">
        <f t="shared" ca="1" si="32"/>
        <v>0</v>
      </c>
      <c r="J152" s="49">
        <f t="shared" ca="1" si="35"/>
        <v>0</v>
      </c>
      <c r="K152" s="49">
        <f t="shared" ca="1" si="36"/>
        <v>0</v>
      </c>
      <c r="L152" s="50" t="s">
        <v>52</v>
      </c>
      <c r="M152" s="51" t="s">
        <v>47</v>
      </c>
      <c r="N152" s="52" t="s">
        <v>47</v>
      </c>
      <c r="O152" s="86" t="s">
        <v>334</v>
      </c>
      <c r="P152" s="54" t="s">
        <v>57</v>
      </c>
      <c r="Q152" s="55">
        <v>81102</v>
      </c>
      <c r="R152" s="56" t="s">
        <v>335</v>
      </c>
      <c r="S152" s="57" t="s">
        <v>112</v>
      </c>
      <c r="T152" s="58">
        <v>4</v>
      </c>
      <c r="U152" s="59"/>
      <c r="V152" s="59"/>
      <c r="W152" s="60"/>
      <c r="X152" s="61"/>
      <c r="Y152" s="62"/>
      <c r="Z152" s="62"/>
    </row>
    <row r="153" spans="1:26" s="63" customFormat="1" x14ac:dyDescent="0.2">
      <c r="A153" s="48" t="str">
        <f t="shared" si="31"/>
        <v>S</v>
      </c>
      <c r="B153" s="49">
        <f t="shared" ca="1" si="33"/>
        <v>3</v>
      </c>
      <c r="C153" s="49" t="str">
        <f t="shared" ca="1" si="37"/>
        <v>S</v>
      </c>
      <c r="D153" s="49">
        <f t="shared" ca="1" si="34"/>
        <v>0</v>
      </c>
      <c r="E153" s="49">
        <f t="shared" ca="1" si="38"/>
        <v>1</v>
      </c>
      <c r="F153" s="49">
        <f t="shared" ca="1" si="39"/>
        <v>5</v>
      </c>
      <c r="G153" s="49">
        <f t="shared" ca="1" si="40"/>
        <v>3</v>
      </c>
      <c r="H153" s="49">
        <f t="shared" ca="1" si="41"/>
        <v>0</v>
      </c>
      <c r="I153" s="49">
        <f t="shared" ca="1" si="32"/>
        <v>0</v>
      </c>
      <c r="J153" s="49">
        <f t="shared" ca="1" si="35"/>
        <v>0</v>
      </c>
      <c r="K153" s="49">
        <f t="shared" ca="1" si="36"/>
        <v>0</v>
      </c>
      <c r="L153" s="50" t="s">
        <v>52</v>
      </c>
      <c r="M153" s="51" t="s">
        <v>47</v>
      </c>
      <c r="N153" s="52" t="s">
        <v>47</v>
      </c>
      <c r="O153" s="86" t="s">
        <v>336</v>
      </c>
      <c r="P153" s="54" t="s">
        <v>57</v>
      </c>
      <c r="Q153" s="55">
        <v>81105</v>
      </c>
      <c r="R153" s="56" t="s">
        <v>337</v>
      </c>
      <c r="S153" s="57" t="s">
        <v>112</v>
      </c>
      <c r="T153" s="58">
        <v>2</v>
      </c>
      <c r="U153" s="59"/>
      <c r="V153" s="59"/>
      <c r="W153" s="60"/>
      <c r="X153" s="61"/>
      <c r="Y153" s="62"/>
      <c r="Z153" s="62"/>
    </row>
    <row r="154" spans="1:26" s="63" customFormat="1" x14ac:dyDescent="0.2">
      <c r="A154" s="48" t="str">
        <f t="shared" si="31"/>
        <v>S</v>
      </c>
      <c r="B154" s="49">
        <f t="shared" ca="1" si="33"/>
        <v>3</v>
      </c>
      <c r="C154" s="49" t="str">
        <f t="shared" ca="1" si="37"/>
        <v>S</v>
      </c>
      <c r="D154" s="49">
        <f t="shared" ca="1" si="34"/>
        <v>0</v>
      </c>
      <c r="E154" s="49">
        <f t="shared" ca="1" si="38"/>
        <v>1</v>
      </c>
      <c r="F154" s="49">
        <f t="shared" ca="1" si="39"/>
        <v>5</v>
      </c>
      <c r="G154" s="49">
        <f t="shared" ca="1" si="40"/>
        <v>3</v>
      </c>
      <c r="H154" s="49">
        <f t="shared" ca="1" si="41"/>
        <v>0</v>
      </c>
      <c r="I154" s="49">
        <f t="shared" ca="1" si="32"/>
        <v>0</v>
      </c>
      <c r="J154" s="49">
        <f t="shared" ca="1" si="35"/>
        <v>0</v>
      </c>
      <c r="K154" s="49">
        <f t="shared" ca="1" si="36"/>
        <v>0</v>
      </c>
      <c r="L154" s="50" t="s">
        <v>52</v>
      </c>
      <c r="M154" s="51" t="s">
        <v>47</v>
      </c>
      <c r="N154" s="52" t="s">
        <v>47</v>
      </c>
      <c r="O154" s="86" t="s">
        <v>338</v>
      </c>
      <c r="P154" s="54" t="s">
        <v>57</v>
      </c>
      <c r="Q154" s="55">
        <v>81107</v>
      </c>
      <c r="R154" s="56" t="s">
        <v>339</v>
      </c>
      <c r="S154" s="57" t="s">
        <v>112</v>
      </c>
      <c r="T154" s="58">
        <v>2</v>
      </c>
      <c r="U154" s="59"/>
      <c r="V154" s="59"/>
      <c r="W154" s="60"/>
      <c r="X154" s="61"/>
      <c r="Y154" s="62"/>
      <c r="Z154" s="62"/>
    </row>
    <row r="155" spans="1:26" s="63" customFormat="1" x14ac:dyDescent="0.2">
      <c r="A155" s="48" t="str">
        <f t="shared" si="31"/>
        <v>S</v>
      </c>
      <c r="B155" s="49">
        <f t="shared" ca="1" si="33"/>
        <v>3</v>
      </c>
      <c r="C155" s="49" t="str">
        <f t="shared" ca="1" si="37"/>
        <v>S</v>
      </c>
      <c r="D155" s="49">
        <f t="shared" ca="1" si="34"/>
        <v>0</v>
      </c>
      <c r="E155" s="49">
        <f t="shared" ca="1" si="38"/>
        <v>1</v>
      </c>
      <c r="F155" s="49">
        <f t="shared" ca="1" si="39"/>
        <v>5</v>
      </c>
      <c r="G155" s="49">
        <f t="shared" ca="1" si="40"/>
        <v>3</v>
      </c>
      <c r="H155" s="49">
        <f t="shared" ca="1" si="41"/>
        <v>0</v>
      </c>
      <c r="I155" s="49">
        <f t="shared" ca="1" si="32"/>
        <v>0</v>
      </c>
      <c r="J155" s="49">
        <f t="shared" ca="1" si="35"/>
        <v>0</v>
      </c>
      <c r="K155" s="49">
        <f t="shared" ca="1" si="36"/>
        <v>0</v>
      </c>
      <c r="L155" s="50" t="s">
        <v>52</v>
      </c>
      <c r="M155" s="51" t="s">
        <v>47</v>
      </c>
      <c r="N155" s="52" t="s">
        <v>47</v>
      </c>
      <c r="O155" s="86" t="s">
        <v>340</v>
      </c>
      <c r="P155" s="54" t="s">
        <v>57</v>
      </c>
      <c r="Q155" s="55">
        <v>81179</v>
      </c>
      <c r="R155" s="56" t="s">
        <v>341</v>
      </c>
      <c r="S155" s="57" t="s">
        <v>112</v>
      </c>
      <c r="T155" s="58">
        <v>7</v>
      </c>
      <c r="U155" s="59"/>
      <c r="V155" s="59"/>
      <c r="W155" s="60"/>
      <c r="X155" s="61"/>
      <c r="Y155" s="62"/>
      <c r="Z155" s="62"/>
    </row>
    <row r="156" spans="1:26" s="63" customFormat="1" x14ac:dyDescent="0.2">
      <c r="A156" s="48" t="str">
        <f t="shared" si="31"/>
        <v>S</v>
      </c>
      <c r="B156" s="49">
        <f t="shared" ca="1" si="33"/>
        <v>3</v>
      </c>
      <c r="C156" s="49" t="str">
        <f t="shared" ca="1" si="37"/>
        <v>S</v>
      </c>
      <c r="D156" s="49">
        <f t="shared" ca="1" si="34"/>
        <v>0</v>
      </c>
      <c r="E156" s="49">
        <f t="shared" ca="1" si="38"/>
        <v>1</v>
      </c>
      <c r="F156" s="49">
        <f t="shared" ca="1" si="39"/>
        <v>5</v>
      </c>
      <c r="G156" s="49">
        <f t="shared" ca="1" si="40"/>
        <v>3</v>
      </c>
      <c r="H156" s="49">
        <f t="shared" ca="1" si="41"/>
        <v>0</v>
      </c>
      <c r="I156" s="49">
        <f t="shared" ca="1" si="32"/>
        <v>0</v>
      </c>
      <c r="J156" s="49">
        <f t="shared" ca="1" si="35"/>
        <v>0</v>
      </c>
      <c r="K156" s="49">
        <f t="shared" ca="1" si="36"/>
        <v>0</v>
      </c>
      <c r="L156" s="50" t="s">
        <v>52</v>
      </c>
      <c r="M156" s="51" t="s">
        <v>47</v>
      </c>
      <c r="N156" s="52" t="s">
        <v>47</v>
      </c>
      <c r="O156" s="86" t="s">
        <v>342</v>
      </c>
      <c r="P156" s="54" t="s">
        <v>57</v>
      </c>
      <c r="Q156" s="55">
        <v>81185</v>
      </c>
      <c r="R156" s="56" t="s">
        <v>343</v>
      </c>
      <c r="S156" s="57" t="s">
        <v>185</v>
      </c>
      <c r="T156" s="58">
        <v>3</v>
      </c>
      <c r="U156" s="59"/>
      <c r="V156" s="59"/>
      <c r="W156" s="60"/>
      <c r="X156" s="61"/>
      <c r="Y156" s="62"/>
      <c r="Z156" s="62"/>
    </row>
    <row r="157" spans="1:26" s="63" customFormat="1" x14ac:dyDescent="0.2">
      <c r="A157" s="48" t="str">
        <f t="shared" si="31"/>
        <v>S</v>
      </c>
      <c r="B157" s="49">
        <f t="shared" ca="1" si="33"/>
        <v>3</v>
      </c>
      <c r="C157" s="49" t="str">
        <f t="shared" ca="1" si="37"/>
        <v>S</v>
      </c>
      <c r="D157" s="49">
        <f t="shared" ca="1" si="34"/>
        <v>0</v>
      </c>
      <c r="E157" s="49">
        <f t="shared" ca="1" si="38"/>
        <v>1</v>
      </c>
      <c r="F157" s="49">
        <f t="shared" ca="1" si="39"/>
        <v>5</v>
      </c>
      <c r="G157" s="49">
        <f t="shared" ca="1" si="40"/>
        <v>3</v>
      </c>
      <c r="H157" s="49">
        <f t="shared" ca="1" si="41"/>
        <v>0</v>
      </c>
      <c r="I157" s="49">
        <f t="shared" ca="1" si="32"/>
        <v>0</v>
      </c>
      <c r="J157" s="49">
        <f t="shared" ca="1" si="35"/>
        <v>0</v>
      </c>
      <c r="K157" s="49">
        <f t="shared" ca="1" si="36"/>
        <v>0</v>
      </c>
      <c r="L157" s="50" t="s">
        <v>52</v>
      </c>
      <c r="M157" s="51" t="s">
        <v>47</v>
      </c>
      <c r="N157" s="52" t="s">
        <v>47</v>
      </c>
      <c r="O157" s="86" t="s">
        <v>344</v>
      </c>
      <c r="P157" s="54" t="s">
        <v>57</v>
      </c>
      <c r="Q157" s="55">
        <v>81321</v>
      </c>
      <c r="R157" s="56" t="s">
        <v>345</v>
      </c>
      <c r="S157" s="57" t="s">
        <v>112</v>
      </c>
      <c r="T157" s="58">
        <v>17</v>
      </c>
      <c r="U157" s="59"/>
      <c r="V157" s="59"/>
      <c r="W157" s="60"/>
      <c r="X157" s="61"/>
      <c r="Y157" s="62"/>
      <c r="Z157" s="62"/>
    </row>
    <row r="158" spans="1:26" s="63" customFormat="1" x14ac:dyDescent="0.2">
      <c r="A158" s="48" t="str">
        <f t="shared" si="31"/>
        <v>S</v>
      </c>
      <c r="B158" s="49">
        <f t="shared" ca="1" si="33"/>
        <v>3</v>
      </c>
      <c r="C158" s="49" t="str">
        <f t="shared" ca="1" si="37"/>
        <v>S</v>
      </c>
      <c r="D158" s="49">
        <f t="shared" ca="1" si="34"/>
        <v>0</v>
      </c>
      <c r="E158" s="49">
        <f t="shared" ca="1" si="38"/>
        <v>1</v>
      </c>
      <c r="F158" s="49">
        <f t="shared" ca="1" si="39"/>
        <v>5</v>
      </c>
      <c r="G158" s="49">
        <f t="shared" ca="1" si="40"/>
        <v>3</v>
      </c>
      <c r="H158" s="49">
        <f t="shared" ca="1" si="41"/>
        <v>0</v>
      </c>
      <c r="I158" s="49">
        <f t="shared" ca="1" si="32"/>
        <v>0</v>
      </c>
      <c r="J158" s="49">
        <f t="shared" ca="1" si="35"/>
        <v>0</v>
      </c>
      <c r="K158" s="49">
        <f t="shared" ca="1" si="36"/>
        <v>0</v>
      </c>
      <c r="L158" s="50" t="s">
        <v>52</v>
      </c>
      <c r="M158" s="51" t="s">
        <v>47</v>
      </c>
      <c r="N158" s="52" t="s">
        <v>47</v>
      </c>
      <c r="O158" s="86" t="s">
        <v>346</v>
      </c>
      <c r="P158" s="54" t="s">
        <v>57</v>
      </c>
      <c r="Q158" s="55">
        <v>81322</v>
      </c>
      <c r="R158" s="56" t="s">
        <v>347</v>
      </c>
      <c r="S158" s="57" t="s">
        <v>112</v>
      </c>
      <c r="T158" s="58">
        <v>10</v>
      </c>
      <c r="U158" s="59"/>
      <c r="V158" s="59"/>
      <c r="W158" s="60"/>
      <c r="X158" s="61"/>
      <c r="Y158" s="62"/>
      <c r="Z158" s="62"/>
    </row>
    <row r="159" spans="1:26" s="63" customFormat="1" x14ac:dyDescent="0.2">
      <c r="A159" s="48" t="str">
        <f t="shared" si="31"/>
        <v>S</v>
      </c>
      <c r="B159" s="49">
        <f t="shared" ca="1" si="33"/>
        <v>3</v>
      </c>
      <c r="C159" s="49" t="str">
        <f t="shared" ca="1" si="37"/>
        <v>S</v>
      </c>
      <c r="D159" s="49">
        <f t="shared" ca="1" si="34"/>
        <v>0</v>
      </c>
      <c r="E159" s="49">
        <f t="shared" ca="1" si="38"/>
        <v>1</v>
      </c>
      <c r="F159" s="49">
        <f t="shared" ca="1" si="39"/>
        <v>5</v>
      </c>
      <c r="G159" s="49">
        <f t="shared" ca="1" si="40"/>
        <v>3</v>
      </c>
      <c r="H159" s="49">
        <f t="shared" ca="1" si="41"/>
        <v>0</v>
      </c>
      <c r="I159" s="49">
        <f t="shared" ca="1" si="32"/>
        <v>0</v>
      </c>
      <c r="J159" s="49">
        <f t="shared" ca="1" si="35"/>
        <v>0</v>
      </c>
      <c r="K159" s="49">
        <f t="shared" ca="1" si="36"/>
        <v>0</v>
      </c>
      <c r="L159" s="50" t="s">
        <v>52</v>
      </c>
      <c r="M159" s="51" t="s">
        <v>47</v>
      </c>
      <c r="N159" s="52" t="s">
        <v>47</v>
      </c>
      <c r="O159" s="86" t="s">
        <v>348</v>
      </c>
      <c r="P159" s="54" t="s">
        <v>57</v>
      </c>
      <c r="Q159" s="55">
        <v>81324</v>
      </c>
      <c r="R159" s="56" t="s">
        <v>349</v>
      </c>
      <c r="S159" s="57" t="s">
        <v>112</v>
      </c>
      <c r="T159" s="58">
        <v>7</v>
      </c>
      <c r="U159" s="59"/>
      <c r="V159" s="59"/>
      <c r="W159" s="60"/>
      <c r="X159" s="61"/>
      <c r="Y159" s="62"/>
      <c r="Z159" s="62"/>
    </row>
    <row r="160" spans="1:26" s="63" customFormat="1" x14ac:dyDescent="0.2">
      <c r="A160" s="48" t="str">
        <f t="shared" si="31"/>
        <v>S</v>
      </c>
      <c r="B160" s="49">
        <f t="shared" ca="1" si="33"/>
        <v>3</v>
      </c>
      <c r="C160" s="49" t="str">
        <f t="shared" ca="1" si="37"/>
        <v>S</v>
      </c>
      <c r="D160" s="49">
        <f t="shared" ca="1" si="34"/>
        <v>0</v>
      </c>
      <c r="E160" s="49">
        <f t="shared" ca="1" si="38"/>
        <v>1</v>
      </c>
      <c r="F160" s="49">
        <f t="shared" ca="1" si="39"/>
        <v>5</v>
      </c>
      <c r="G160" s="49">
        <f t="shared" ca="1" si="40"/>
        <v>3</v>
      </c>
      <c r="H160" s="49">
        <f t="shared" ca="1" si="41"/>
        <v>0</v>
      </c>
      <c r="I160" s="49">
        <f t="shared" ca="1" si="32"/>
        <v>0</v>
      </c>
      <c r="J160" s="49">
        <f t="shared" ca="1" si="35"/>
        <v>0</v>
      </c>
      <c r="K160" s="49">
        <f t="shared" ca="1" si="36"/>
        <v>0</v>
      </c>
      <c r="L160" s="50" t="s">
        <v>52</v>
      </c>
      <c r="M160" s="51" t="s">
        <v>47</v>
      </c>
      <c r="N160" s="52" t="s">
        <v>47</v>
      </c>
      <c r="O160" s="86" t="s">
        <v>350</v>
      </c>
      <c r="P160" s="54" t="s">
        <v>57</v>
      </c>
      <c r="Q160" s="55">
        <v>81326</v>
      </c>
      <c r="R160" s="56" t="s">
        <v>351</v>
      </c>
      <c r="S160" s="57" t="s">
        <v>112</v>
      </c>
      <c r="T160" s="58">
        <v>7</v>
      </c>
      <c r="U160" s="59"/>
      <c r="V160" s="59"/>
      <c r="W160" s="60"/>
      <c r="X160" s="61"/>
      <c r="Y160" s="62"/>
      <c r="Z160" s="62"/>
    </row>
    <row r="161" spans="1:26" s="63" customFormat="1" x14ac:dyDescent="0.2">
      <c r="A161" s="48" t="str">
        <f t="shared" si="31"/>
        <v>S</v>
      </c>
      <c r="B161" s="49">
        <f t="shared" ca="1" si="33"/>
        <v>3</v>
      </c>
      <c r="C161" s="49" t="str">
        <f t="shared" ca="1" si="37"/>
        <v>S</v>
      </c>
      <c r="D161" s="49">
        <f t="shared" ca="1" si="34"/>
        <v>0</v>
      </c>
      <c r="E161" s="49">
        <f t="shared" ca="1" si="38"/>
        <v>1</v>
      </c>
      <c r="F161" s="49">
        <f t="shared" ca="1" si="39"/>
        <v>5</v>
      </c>
      <c r="G161" s="49">
        <f t="shared" ca="1" si="40"/>
        <v>3</v>
      </c>
      <c r="H161" s="49">
        <f t="shared" ca="1" si="41"/>
        <v>0</v>
      </c>
      <c r="I161" s="49">
        <f t="shared" ca="1" si="32"/>
        <v>0</v>
      </c>
      <c r="J161" s="49">
        <f t="shared" ca="1" si="35"/>
        <v>0</v>
      </c>
      <c r="K161" s="49">
        <f t="shared" ca="1" si="36"/>
        <v>0</v>
      </c>
      <c r="L161" s="50" t="s">
        <v>52</v>
      </c>
      <c r="M161" s="51" t="s">
        <v>47</v>
      </c>
      <c r="N161" s="52" t="s">
        <v>47</v>
      </c>
      <c r="O161" s="86" t="s">
        <v>352</v>
      </c>
      <c r="P161" s="54" t="s">
        <v>57</v>
      </c>
      <c r="Q161" s="55">
        <v>81369</v>
      </c>
      <c r="R161" s="56" t="s">
        <v>353</v>
      </c>
      <c r="S161" s="57" t="s">
        <v>112</v>
      </c>
      <c r="T161" s="58">
        <v>9</v>
      </c>
      <c r="U161" s="59"/>
      <c r="V161" s="59"/>
      <c r="W161" s="60"/>
      <c r="X161" s="61"/>
      <c r="Y161" s="62"/>
      <c r="Z161" s="62"/>
    </row>
    <row r="162" spans="1:26" s="63" customFormat="1" x14ac:dyDescent="0.2">
      <c r="A162" s="48" t="str">
        <f t="shared" si="31"/>
        <v>S</v>
      </c>
      <c r="B162" s="49">
        <f t="shared" ca="1" si="33"/>
        <v>3</v>
      </c>
      <c r="C162" s="49" t="str">
        <f t="shared" ca="1" si="37"/>
        <v>S</v>
      </c>
      <c r="D162" s="49">
        <f t="shared" ca="1" si="34"/>
        <v>0</v>
      </c>
      <c r="E162" s="49">
        <f t="shared" ca="1" si="38"/>
        <v>1</v>
      </c>
      <c r="F162" s="49">
        <f t="shared" ca="1" si="39"/>
        <v>5</v>
      </c>
      <c r="G162" s="49">
        <f t="shared" ca="1" si="40"/>
        <v>3</v>
      </c>
      <c r="H162" s="49">
        <f t="shared" ca="1" si="41"/>
        <v>0</v>
      </c>
      <c r="I162" s="49">
        <f t="shared" ca="1" si="32"/>
        <v>0</v>
      </c>
      <c r="J162" s="49">
        <f t="shared" ca="1" si="35"/>
        <v>0</v>
      </c>
      <c r="K162" s="49">
        <f t="shared" ca="1" si="36"/>
        <v>0</v>
      </c>
      <c r="L162" s="50" t="s">
        <v>52</v>
      </c>
      <c r="M162" s="51" t="s">
        <v>47</v>
      </c>
      <c r="N162" s="52" t="s">
        <v>47</v>
      </c>
      <c r="O162" s="86" t="s">
        <v>354</v>
      </c>
      <c r="P162" s="54" t="s">
        <v>57</v>
      </c>
      <c r="Q162" s="55">
        <v>81375</v>
      </c>
      <c r="R162" s="56" t="s">
        <v>355</v>
      </c>
      <c r="S162" s="57" t="s">
        <v>112</v>
      </c>
      <c r="T162" s="58">
        <v>9</v>
      </c>
      <c r="U162" s="59"/>
      <c r="V162" s="59"/>
      <c r="W162" s="60"/>
      <c r="X162" s="61"/>
      <c r="Y162" s="62"/>
      <c r="Z162" s="62"/>
    </row>
    <row r="163" spans="1:26" s="63" customFormat="1" x14ac:dyDescent="0.2">
      <c r="A163" s="48" t="str">
        <f t="shared" si="31"/>
        <v>S</v>
      </c>
      <c r="B163" s="49">
        <f t="shared" ca="1" si="33"/>
        <v>3</v>
      </c>
      <c r="C163" s="49" t="str">
        <f t="shared" ca="1" si="37"/>
        <v>S</v>
      </c>
      <c r="D163" s="49">
        <f t="shared" ca="1" si="34"/>
        <v>0</v>
      </c>
      <c r="E163" s="49">
        <f t="shared" ca="1" si="38"/>
        <v>1</v>
      </c>
      <c r="F163" s="49">
        <f t="shared" ca="1" si="39"/>
        <v>5</v>
      </c>
      <c r="G163" s="49">
        <f t="shared" ca="1" si="40"/>
        <v>3</v>
      </c>
      <c r="H163" s="49">
        <f t="shared" ca="1" si="41"/>
        <v>0</v>
      </c>
      <c r="I163" s="49">
        <f t="shared" ca="1" si="32"/>
        <v>0</v>
      </c>
      <c r="J163" s="49">
        <f t="shared" ca="1" si="35"/>
        <v>0</v>
      </c>
      <c r="K163" s="49">
        <f t="shared" ca="1" si="36"/>
        <v>0</v>
      </c>
      <c r="L163" s="50" t="s">
        <v>52</v>
      </c>
      <c r="M163" s="51" t="s">
        <v>47</v>
      </c>
      <c r="N163" s="52" t="s">
        <v>47</v>
      </c>
      <c r="O163" s="86" t="s">
        <v>356</v>
      </c>
      <c r="P163" s="54" t="s">
        <v>57</v>
      </c>
      <c r="Q163" s="55">
        <v>81402</v>
      </c>
      <c r="R163" s="56" t="s">
        <v>357</v>
      </c>
      <c r="S163" s="57" t="s">
        <v>112</v>
      </c>
      <c r="T163" s="58">
        <v>5</v>
      </c>
      <c r="U163" s="59"/>
      <c r="V163" s="59"/>
      <c r="W163" s="60"/>
      <c r="X163" s="61"/>
      <c r="Y163" s="62"/>
      <c r="Z163" s="62"/>
    </row>
    <row r="164" spans="1:26" s="63" customFormat="1" x14ac:dyDescent="0.2">
      <c r="A164" s="48" t="str">
        <f t="shared" si="31"/>
        <v>S</v>
      </c>
      <c r="B164" s="49">
        <f t="shared" ca="1" si="33"/>
        <v>3</v>
      </c>
      <c r="C164" s="49" t="str">
        <f t="shared" ca="1" si="37"/>
        <v>S</v>
      </c>
      <c r="D164" s="49">
        <f t="shared" ca="1" si="34"/>
        <v>0</v>
      </c>
      <c r="E164" s="49">
        <f t="shared" ca="1" si="38"/>
        <v>1</v>
      </c>
      <c r="F164" s="49">
        <f t="shared" ca="1" si="39"/>
        <v>5</v>
      </c>
      <c r="G164" s="49">
        <f t="shared" ca="1" si="40"/>
        <v>3</v>
      </c>
      <c r="H164" s="49">
        <f t="shared" ca="1" si="41"/>
        <v>0</v>
      </c>
      <c r="I164" s="49">
        <f t="shared" ca="1" si="32"/>
        <v>0</v>
      </c>
      <c r="J164" s="49">
        <f t="shared" ca="1" si="35"/>
        <v>0</v>
      </c>
      <c r="K164" s="49">
        <f t="shared" ca="1" si="36"/>
        <v>0</v>
      </c>
      <c r="L164" s="50" t="s">
        <v>52</v>
      </c>
      <c r="M164" s="51" t="s">
        <v>47</v>
      </c>
      <c r="N164" s="52" t="s">
        <v>47</v>
      </c>
      <c r="O164" s="86" t="s">
        <v>358</v>
      </c>
      <c r="P164" s="54" t="s">
        <v>57</v>
      </c>
      <c r="Q164" s="55">
        <v>81405</v>
      </c>
      <c r="R164" s="56" t="s">
        <v>359</v>
      </c>
      <c r="S164" s="57" t="s">
        <v>112</v>
      </c>
      <c r="T164" s="58">
        <v>5</v>
      </c>
      <c r="U164" s="59"/>
      <c r="V164" s="59"/>
      <c r="W164" s="60"/>
      <c r="X164" s="61"/>
      <c r="Y164" s="62"/>
      <c r="Z164" s="62"/>
    </row>
    <row r="165" spans="1:26" s="63" customFormat="1" x14ac:dyDescent="0.2">
      <c r="A165" s="48" t="str">
        <f t="shared" si="31"/>
        <v>S</v>
      </c>
      <c r="B165" s="49">
        <f t="shared" ca="1" si="33"/>
        <v>3</v>
      </c>
      <c r="C165" s="49" t="str">
        <f t="shared" ca="1" si="37"/>
        <v>S</v>
      </c>
      <c r="D165" s="49">
        <f t="shared" ca="1" si="34"/>
        <v>0</v>
      </c>
      <c r="E165" s="49">
        <f t="shared" ca="1" si="38"/>
        <v>1</v>
      </c>
      <c r="F165" s="49">
        <f t="shared" ca="1" si="39"/>
        <v>5</v>
      </c>
      <c r="G165" s="49">
        <f t="shared" ca="1" si="40"/>
        <v>3</v>
      </c>
      <c r="H165" s="49">
        <f t="shared" ca="1" si="41"/>
        <v>0</v>
      </c>
      <c r="I165" s="49">
        <f t="shared" ca="1" si="32"/>
        <v>0</v>
      </c>
      <c r="J165" s="49">
        <f t="shared" ca="1" si="35"/>
        <v>0</v>
      </c>
      <c r="K165" s="49">
        <f t="shared" ca="1" si="36"/>
        <v>0</v>
      </c>
      <c r="L165" s="50" t="s">
        <v>52</v>
      </c>
      <c r="M165" s="51" t="s">
        <v>47</v>
      </c>
      <c r="N165" s="52" t="s">
        <v>47</v>
      </c>
      <c r="O165" s="86" t="s">
        <v>360</v>
      </c>
      <c r="P165" s="54" t="s">
        <v>57</v>
      </c>
      <c r="Q165" s="55">
        <v>81407</v>
      </c>
      <c r="R165" s="56" t="s">
        <v>361</v>
      </c>
      <c r="S165" s="57" t="s">
        <v>112</v>
      </c>
      <c r="T165" s="58">
        <v>2</v>
      </c>
      <c r="U165" s="59"/>
      <c r="V165" s="59"/>
      <c r="W165" s="60"/>
      <c r="X165" s="61"/>
      <c r="Y165" s="62"/>
      <c r="Z165" s="62"/>
    </row>
    <row r="166" spans="1:26" s="63" customFormat="1" x14ac:dyDescent="0.2">
      <c r="A166" s="48" t="str">
        <f t="shared" si="31"/>
        <v>S</v>
      </c>
      <c r="B166" s="49">
        <f t="shared" ca="1" si="33"/>
        <v>3</v>
      </c>
      <c r="C166" s="49" t="str">
        <f t="shared" ca="1" si="37"/>
        <v>S</v>
      </c>
      <c r="D166" s="49">
        <f t="shared" ca="1" si="34"/>
        <v>0</v>
      </c>
      <c r="E166" s="49">
        <f t="shared" ca="1" si="38"/>
        <v>1</v>
      </c>
      <c r="F166" s="49">
        <f t="shared" ca="1" si="39"/>
        <v>5</v>
      </c>
      <c r="G166" s="49">
        <f t="shared" ca="1" si="40"/>
        <v>3</v>
      </c>
      <c r="H166" s="49">
        <f t="shared" ca="1" si="41"/>
        <v>0</v>
      </c>
      <c r="I166" s="49">
        <f t="shared" ca="1" si="32"/>
        <v>0</v>
      </c>
      <c r="J166" s="49">
        <f t="shared" ca="1" si="35"/>
        <v>0</v>
      </c>
      <c r="K166" s="49">
        <f t="shared" ca="1" si="36"/>
        <v>0</v>
      </c>
      <c r="L166" s="50" t="s">
        <v>52</v>
      </c>
      <c r="M166" s="51" t="s">
        <v>47</v>
      </c>
      <c r="N166" s="52" t="s">
        <v>47</v>
      </c>
      <c r="O166" s="86" t="s">
        <v>362</v>
      </c>
      <c r="P166" s="54" t="s">
        <v>57</v>
      </c>
      <c r="Q166" s="55">
        <v>81424</v>
      </c>
      <c r="R166" s="56" t="s">
        <v>363</v>
      </c>
      <c r="S166" s="57" t="s">
        <v>112</v>
      </c>
      <c r="T166" s="58">
        <v>4</v>
      </c>
      <c r="U166" s="59"/>
      <c r="V166" s="59"/>
      <c r="W166" s="60"/>
      <c r="X166" s="61"/>
      <c r="Y166" s="62"/>
      <c r="Z166" s="62"/>
    </row>
    <row r="167" spans="1:26" s="63" customFormat="1" x14ac:dyDescent="0.2">
      <c r="A167" s="48" t="str">
        <f t="shared" si="31"/>
        <v>S</v>
      </c>
      <c r="B167" s="49">
        <f t="shared" ca="1" si="33"/>
        <v>3</v>
      </c>
      <c r="C167" s="49" t="str">
        <f t="shared" ca="1" si="37"/>
        <v>S</v>
      </c>
      <c r="D167" s="49">
        <f t="shared" ca="1" si="34"/>
        <v>0</v>
      </c>
      <c r="E167" s="49">
        <f t="shared" ca="1" si="38"/>
        <v>1</v>
      </c>
      <c r="F167" s="49">
        <f t="shared" ca="1" si="39"/>
        <v>5</v>
      </c>
      <c r="G167" s="49">
        <f t="shared" ca="1" si="40"/>
        <v>3</v>
      </c>
      <c r="H167" s="49">
        <f t="shared" ca="1" si="41"/>
        <v>0</v>
      </c>
      <c r="I167" s="49">
        <f t="shared" ca="1" si="32"/>
        <v>0</v>
      </c>
      <c r="J167" s="49">
        <f t="shared" ca="1" si="35"/>
        <v>0</v>
      </c>
      <c r="K167" s="49">
        <f t="shared" ca="1" si="36"/>
        <v>0</v>
      </c>
      <c r="L167" s="50" t="s">
        <v>52</v>
      </c>
      <c r="M167" s="51" t="s">
        <v>47</v>
      </c>
      <c r="N167" s="52" t="s">
        <v>47</v>
      </c>
      <c r="O167" s="86" t="s">
        <v>364</v>
      </c>
      <c r="P167" s="54" t="s">
        <v>57</v>
      </c>
      <c r="Q167" s="55">
        <v>81427</v>
      </c>
      <c r="R167" s="56" t="s">
        <v>365</v>
      </c>
      <c r="S167" s="57" t="s">
        <v>112</v>
      </c>
      <c r="T167" s="58">
        <v>4</v>
      </c>
      <c r="U167" s="59"/>
      <c r="V167" s="59"/>
      <c r="W167" s="60"/>
      <c r="X167" s="61"/>
      <c r="Y167" s="62"/>
      <c r="Z167" s="62"/>
    </row>
    <row r="168" spans="1:26" s="63" customFormat="1" x14ac:dyDescent="0.2">
      <c r="A168" s="48" t="str">
        <f t="shared" si="31"/>
        <v>S</v>
      </c>
      <c r="B168" s="49">
        <f t="shared" ca="1" si="33"/>
        <v>3</v>
      </c>
      <c r="C168" s="49" t="str">
        <f t="shared" ca="1" si="37"/>
        <v>S</v>
      </c>
      <c r="D168" s="49">
        <f t="shared" ca="1" si="34"/>
        <v>0</v>
      </c>
      <c r="E168" s="49">
        <f t="shared" ca="1" si="38"/>
        <v>1</v>
      </c>
      <c r="F168" s="49">
        <f t="shared" ca="1" si="39"/>
        <v>5</v>
      </c>
      <c r="G168" s="49">
        <f t="shared" ca="1" si="40"/>
        <v>3</v>
      </c>
      <c r="H168" s="49">
        <f t="shared" ca="1" si="41"/>
        <v>0</v>
      </c>
      <c r="I168" s="49">
        <f t="shared" ca="1" si="32"/>
        <v>0</v>
      </c>
      <c r="J168" s="49">
        <f t="shared" ca="1" si="35"/>
        <v>0</v>
      </c>
      <c r="K168" s="49">
        <f t="shared" ca="1" si="36"/>
        <v>0</v>
      </c>
      <c r="L168" s="50" t="s">
        <v>52</v>
      </c>
      <c r="M168" s="51" t="s">
        <v>47</v>
      </c>
      <c r="N168" s="52" t="s">
        <v>47</v>
      </c>
      <c r="O168" s="86" t="s">
        <v>366</v>
      </c>
      <c r="P168" s="54" t="s">
        <v>57</v>
      </c>
      <c r="Q168" s="55">
        <v>81444</v>
      </c>
      <c r="R168" s="56" t="s">
        <v>367</v>
      </c>
      <c r="S168" s="57" t="s">
        <v>112</v>
      </c>
      <c r="T168" s="58">
        <v>5</v>
      </c>
      <c r="U168" s="59"/>
      <c r="V168" s="59"/>
      <c r="W168" s="60"/>
      <c r="X168" s="61"/>
      <c r="Y168" s="62"/>
      <c r="Z168" s="62"/>
    </row>
    <row r="169" spans="1:26" s="13" customFormat="1" x14ac:dyDescent="0.2">
      <c r="A169" s="48">
        <f t="shared" ref="A169:A182" si="42">CHOOSE(1+LOG(1+2*(ORÇAMENTO.Nivel="Nível 1")+4*(ORÇAMENTO.Nivel="Nível 2")+8*(ORÇAMENTO.Nivel="Nível 3")+16*(ORÇAMENTO.Nivel="Nível 4")+32*(ORÇAMENTO.Nivel="Serviço"),2),0,1,2,3,4,"S")</f>
        <v>2</v>
      </c>
      <c r="B169" s="49">
        <f t="shared" ca="1" si="33"/>
        <v>2</v>
      </c>
      <c r="C169" s="49">
        <f t="shared" ca="1" si="37"/>
        <v>2</v>
      </c>
      <c r="D169" s="49">
        <f t="shared" ca="1" si="34"/>
        <v>3</v>
      </c>
      <c r="E169" s="49">
        <f t="shared" ca="1" si="38"/>
        <v>1</v>
      </c>
      <c r="F169" s="49">
        <f t="shared" ca="1" si="39"/>
        <v>6</v>
      </c>
      <c r="G169" s="49">
        <f t="shared" ca="1" si="40"/>
        <v>0</v>
      </c>
      <c r="H169" s="49">
        <f t="shared" ca="1" si="41"/>
        <v>0</v>
      </c>
      <c r="I169" s="49">
        <f t="shared" ca="1" si="32"/>
        <v>0</v>
      </c>
      <c r="J169" s="49">
        <f t="shared" ca="1" si="35"/>
        <v>38</v>
      </c>
      <c r="K169" s="49">
        <f t="shared" ca="1" si="36"/>
        <v>3</v>
      </c>
      <c r="L169" s="50" t="s">
        <v>52</v>
      </c>
      <c r="M169" s="51" t="s">
        <v>58</v>
      </c>
      <c r="N169" s="52" t="s">
        <v>58</v>
      </c>
      <c r="O169" s="86" t="s">
        <v>368</v>
      </c>
      <c r="P169" s="54" t="s">
        <v>57</v>
      </c>
      <c r="Q169" s="55">
        <v>91045</v>
      </c>
      <c r="R169" s="87" t="s">
        <v>369</v>
      </c>
      <c r="S169" s="57" t="s">
        <v>112</v>
      </c>
      <c r="T169" s="58"/>
      <c r="U169" s="59"/>
      <c r="V169" s="59"/>
      <c r="W169" s="88"/>
      <c r="X169" s="89"/>
      <c r="Y169" s="8"/>
      <c r="Z169" s="8"/>
    </row>
    <row r="170" spans="1:26" s="63" customFormat="1" ht="22.5" x14ac:dyDescent="0.2">
      <c r="A170" s="48" t="str">
        <f t="shared" si="42"/>
        <v>S</v>
      </c>
      <c r="B170" s="49">
        <f t="shared" ca="1" si="33"/>
        <v>2</v>
      </c>
      <c r="C170" s="49" t="str">
        <f t="shared" ca="1" si="37"/>
        <v>S</v>
      </c>
      <c r="D170" s="49">
        <f t="shared" ca="1" si="34"/>
        <v>0</v>
      </c>
      <c r="E170" s="49">
        <f t="shared" ca="1" si="38"/>
        <v>1</v>
      </c>
      <c r="F170" s="49">
        <f t="shared" ca="1" si="39"/>
        <v>6</v>
      </c>
      <c r="G170" s="49">
        <f t="shared" ca="1" si="40"/>
        <v>0</v>
      </c>
      <c r="H170" s="49">
        <f t="shared" ca="1" si="41"/>
        <v>0</v>
      </c>
      <c r="I170" s="49">
        <f t="shared" ca="1" si="32"/>
        <v>0</v>
      </c>
      <c r="J170" s="49">
        <f t="shared" ca="1" si="35"/>
        <v>0</v>
      </c>
      <c r="K170" s="49">
        <f t="shared" ca="1" si="36"/>
        <v>0</v>
      </c>
      <c r="L170" s="50" t="s">
        <v>52</v>
      </c>
      <c r="M170" s="51" t="s">
        <v>47</v>
      </c>
      <c r="N170" s="52" t="s">
        <v>47</v>
      </c>
      <c r="O170" s="86" t="s">
        <v>370</v>
      </c>
      <c r="P170" s="54" t="s">
        <v>57</v>
      </c>
      <c r="Q170" s="55">
        <v>100201</v>
      </c>
      <c r="R170" s="56" t="s">
        <v>371</v>
      </c>
      <c r="S170" s="57" t="s">
        <v>63</v>
      </c>
      <c r="T170" s="58">
        <v>2</v>
      </c>
      <c r="U170" s="59"/>
      <c r="V170" s="59"/>
      <c r="W170" s="88"/>
      <c r="X170" s="61"/>
      <c r="Y170" s="62"/>
      <c r="Z170" s="62"/>
    </row>
    <row r="171" spans="1:26" s="13" customFormat="1" x14ac:dyDescent="0.2">
      <c r="A171" s="48" t="str">
        <f t="shared" si="42"/>
        <v>S</v>
      </c>
      <c r="B171" s="49">
        <f t="shared" ca="1" si="33"/>
        <v>2</v>
      </c>
      <c r="C171" s="49" t="str">
        <f t="shared" ca="1" si="37"/>
        <v>S</v>
      </c>
      <c r="D171" s="49">
        <f t="shared" ca="1" si="34"/>
        <v>0</v>
      </c>
      <c r="E171" s="49">
        <f t="shared" ca="1" si="38"/>
        <v>1</v>
      </c>
      <c r="F171" s="49">
        <f t="shared" ca="1" si="39"/>
        <v>6</v>
      </c>
      <c r="G171" s="49">
        <f t="shared" ca="1" si="40"/>
        <v>0</v>
      </c>
      <c r="H171" s="49">
        <f t="shared" ca="1" si="41"/>
        <v>0</v>
      </c>
      <c r="I171" s="49">
        <f t="shared" ca="1" si="32"/>
        <v>0</v>
      </c>
      <c r="J171" s="49">
        <f t="shared" ca="1" si="35"/>
        <v>0</v>
      </c>
      <c r="K171" s="49">
        <f t="shared" ca="1" si="36"/>
        <v>0</v>
      </c>
      <c r="L171" s="50" t="s">
        <v>52</v>
      </c>
      <c r="M171" s="51" t="s">
        <v>47</v>
      </c>
      <c r="N171" s="52" t="s">
        <v>47</v>
      </c>
      <c r="O171" s="86" t="s">
        <v>372</v>
      </c>
      <c r="P171" s="54" t="s">
        <v>57</v>
      </c>
      <c r="Q171" s="55">
        <v>100320</v>
      </c>
      <c r="R171" s="56" t="s">
        <v>373</v>
      </c>
      <c r="S171" s="57" t="s">
        <v>63</v>
      </c>
      <c r="T171" s="58">
        <v>10</v>
      </c>
      <c r="U171" s="59"/>
      <c r="V171" s="59"/>
      <c r="W171" s="88"/>
      <c r="X171" s="89"/>
      <c r="Y171" s="8"/>
      <c r="Z171" s="8"/>
    </row>
    <row r="172" spans="1:26" s="13" customFormat="1" x14ac:dyDescent="0.2">
      <c r="A172" s="48">
        <f t="shared" si="42"/>
        <v>2</v>
      </c>
      <c r="B172" s="49">
        <f t="shared" ca="1" si="33"/>
        <v>2</v>
      </c>
      <c r="C172" s="49">
        <f t="shared" ca="1" si="37"/>
        <v>2</v>
      </c>
      <c r="D172" s="49">
        <f t="shared" ca="1" si="34"/>
        <v>2</v>
      </c>
      <c r="E172" s="49">
        <f t="shared" ca="1" si="38"/>
        <v>1</v>
      </c>
      <c r="F172" s="49">
        <f t="shared" ca="1" si="39"/>
        <v>7</v>
      </c>
      <c r="G172" s="49">
        <f t="shared" ca="1" si="40"/>
        <v>0</v>
      </c>
      <c r="H172" s="49">
        <f t="shared" ca="1" si="41"/>
        <v>0</v>
      </c>
      <c r="I172" s="49">
        <f t="shared" ca="1" si="32"/>
        <v>0</v>
      </c>
      <c r="J172" s="49">
        <f t="shared" ca="1" si="35"/>
        <v>35</v>
      </c>
      <c r="K172" s="49">
        <f t="shared" ca="1" si="36"/>
        <v>2</v>
      </c>
      <c r="L172" s="50" t="s">
        <v>52</v>
      </c>
      <c r="M172" s="51" t="s">
        <v>58</v>
      </c>
      <c r="N172" s="52" t="s">
        <v>58</v>
      </c>
      <c r="O172" s="86" t="s">
        <v>374</v>
      </c>
      <c r="P172" s="54"/>
      <c r="Q172" s="55"/>
      <c r="R172" s="87" t="s">
        <v>375</v>
      </c>
      <c r="S172" s="57" t="s">
        <v>48</v>
      </c>
      <c r="T172" s="58"/>
      <c r="U172" s="59"/>
      <c r="V172" s="59"/>
      <c r="W172" s="88"/>
      <c r="X172" s="89"/>
      <c r="Y172" s="8"/>
      <c r="Z172" s="8"/>
    </row>
    <row r="173" spans="1:26" s="13" customFormat="1" ht="22.5" x14ac:dyDescent="0.2">
      <c r="A173" s="48" t="str">
        <f t="shared" si="42"/>
        <v>S</v>
      </c>
      <c r="B173" s="49">
        <f t="shared" ca="1" si="33"/>
        <v>2</v>
      </c>
      <c r="C173" s="49" t="str">
        <f t="shared" ca="1" si="37"/>
        <v>S</v>
      </c>
      <c r="D173" s="49">
        <f t="shared" ca="1" si="34"/>
        <v>0</v>
      </c>
      <c r="E173" s="49">
        <f t="shared" ca="1" si="38"/>
        <v>1</v>
      </c>
      <c r="F173" s="49">
        <f t="shared" ca="1" si="39"/>
        <v>7</v>
      </c>
      <c r="G173" s="49">
        <f t="shared" ca="1" si="40"/>
        <v>0</v>
      </c>
      <c r="H173" s="49">
        <f t="shared" ca="1" si="41"/>
        <v>0</v>
      </c>
      <c r="I173" s="49">
        <f t="shared" ca="1" si="32"/>
        <v>0</v>
      </c>
      <c r="J173" s="49">
        <f t="shared" ca="1" si="35"/>
        <v>0</v>
      </c>
      <c r="K173" s="49">
        <f t="shared" ca="1" si="36"/>
        <v>0</v>
      </c>
      <c r="L173" s="50" t="s">
        <v>52</v>
      </c>
      <c r="M173" s="51" t="s">
        <v>47</v>
      </c>
      <c r="N173" s="52" t="s">
        <v>47</v>
      </c>
      <c r="O173" s="86" t="s">
        <v>376</v>
      </c>
      <c r="P173" s="54" t="s">
        <v>57</v>
      </c>
      <c r="Q173" s="55">
        <v>140200</v>
      </c>
      <c r="R173" s="56" t="s">
        <v>377</v>
      </c>
      <c r="S173" s="57" t="s">
        <v>63</v>
      </c>
      <c r="T173" s="58">
        <v>50</v>
      </c>
      <c r="U173" s="59"/>
      <c r="V173" s="59"/>
      <c r="W173" s="88"/>
      <c r="X173" s="89"/>
      <c r="Y173" s="8"/>
      <c r="Z173" s="8"/>
    </row>
    <row r="174" spans="1:26" s="13" customFormat="1" x14ac:dyDescent="0.2">
      <c r="A174" s="48">
        <f t="shared" si="42"/>
        <v>2</v>
      </c>
      <c r="B174" s="49">
        <f t="shared" ca="1" si="33"/>
        <v>2</v>
      </c>
      <c r="C174" s="49">
        <f t="shared" ca="1" si="37"/>
        <v>2</v>
      </c>
      <c r="D174" s="49">
        <f t="shared" ca="1" si="34"/>
        <v>3</v>
      </c>
      <c r="E174" s="49">
        <f t="shared" ca="1" si="38"/>
        <v>1</v>
      </c>
      <c r="F174" s="49">
        <f t="shared" ca="1" si="39"/>
        <v>8</v>
      </c>
      <c r="G174" s="49">
        <f t="shared" ca="1" si="40"/>
        <v>0</v>
      </c>
      <c r="H174" s="49">
        <f t="shared" ca="1" si="41"/>
        <v>0</v>
      </c>
      <c r="I174" s="49">
        <f t="shared" ca="1" si="32"/>
        <v>0</v>
      </c>
      <c r="J174" s="49">
        <f t="shared" ca="1" si="35"/>
        <v>33</v>
      </c>
      <c r="K174" s="49">
        <f t="shared" ca="1" si="36"/>
        <v>3</v>
      </c>
      <c r="L174" s="50" t="s">
        <v>52</v>
      </c>
      <c r="M174" s="51" t="s">
        <v>58</v>
      </c>
      <c r="N174" s="52" t="s">
        <v>58</v>
      </c>
      <c r="O174" s="86" t="s">
        <v>378</v>
      </c>
      <c r="P174" s="54"/>
      <c r="Q174" s="55"/>
      <c r="R174" s="87" t="s">
        <v>379</v>
      </c>
      <c r="S174" s="57" t="s">
        <v>48</v>
      </c>
      <c r="T174" s="58"/>
      <c r="U174" s="59"/>
      <c r="V174" s="59"/>
      <c r="W174" s="88"/>
      <c r="X174" s="89"/>
      <c r="Y174" s="8"/>
      <c r="Z174" s="8"/>
    </row>
    <row r="175" spans="1:26" s="63" customFormat="1" x14ac:dyDescent="0.2">
      <c r="A175" s="48">
        <f t="shared" si="42"/>
        <v>3</v>
      </c>
      <c r="B175" s="49">
        <f t="shared" ca="1" si="33"/>
        <v>3</v>
      </c>
      <c r="C175" s="49">
        <f t="shared" ca="1" si="37"/>
        <v>3</v>
      </c>
      <c r="D175" s="49">
        <f t="shared" ca="1" si="34"/>
        <v>2</v>
      </c>
      <c r="E175" s="49">
        <f t="shared" ca="1" si="38"/>
        <v>1</v>
      </c>
      <c r="F175" s="49">
        <f t="shared" ca="1" si="39"/>
        <v>8</v>
      </c>
      <c r="G175" s="49">
        <f t="shared" ca="1" si="40"/>
        <v>1</v>
      </c>
      <c r="H175" s="49">
        <f t="shared" ca="1" si="41"/>
        <v>0</v>
      </c>
      <c r="I175" s="49">
        <f t="shared" ca="1" si="32"/>
        <v>0</v>
      </c>
      <c r="J175" s="49">
        <f t="shared" ca="1" si="35"/>
        <v>2</v>
      </c>
      <c r="K175" s="49" t="e">
        <f t="shared" ca="1" si="36"/>
        <v>#N/A</v>
      </c>
      <c r="L175" s="50" t="s">
        <v>52</v>
      </c>
      <c r="M175" s="51" t="s">
        <v>92</v>
      </c>
      <c r="N175" s="52" t="s">
        <v>92</v>
      </c>
      <c r="O175" s="86" t="s">
        <v>380</v>
      </c>
      <c r="P175" s="54"/>
      <c r="Q175" s="55"/>
      <c r="R175" s="90" t="s">
        <v>381</v>
      </c>
      <c r="S175" s="57" t="s">
        <v>48</v>
      </c>
      <c r="T175" s="58"/>
      <c r="U175" s="59"/>
      <c r="V175" s="59"/>
      <c r="W175" s="88"/>
      <c r="X175" s="61"/>
      <c r="Y175" s="62"/>
      <c r="Z175" s="62"/>
    </row>
    <row r="176" spans="1:26" s="63" customFormat="1" ht="22.5" x14ac:dyDescent="0.2">
      <c r="A176" s="48" t="str">
        <f t="shared" si="42"/>
        <v>S</v>
      </c>
      <c r="B176" s="49">
        <f t="shared" ca="1" si="33"/>
        <v>3</v>
      </c>
      <c r="C176" s="49" t="str">
        <f t="shared" ca="1" si="37"/>
        <v>S</v>
      </c>
      <c r="D176" s="49">
        <f t="shared" ca="1" si="34"/>
        <v>0</v>
      </c>
      <c r="E176" s="49">
        <f t="shared" ca="1" si="38"/>
        <v>1</v>
      </c>
      <c r="F176" s="49">
        <f t="shared" ca="1" si="39"/>
        <v>8</v>
      </c>
      <c r="G176" s="49">
        <f t="shared" ca="1" si="40"/>
        <v>1</v>
      </c>
      <c r="H176" s="49">
        <f t="shared" ca="1" si="41"/>
        <v>0</v>
      </c>
      <c r="I176" s="49">
        <f t="shared" ca="1" si="32"/>
        <v>0</v>
      </c>
      <c r="J176" s="49">
        <f t="shared" ca="1" si="35"/>
        <v>0</v>
      </c>
      <c r="K176" s="49">
        <f t="shared" ca="1" si="36"/>
        <v>0</v>
      </c>
      <c r="L176" s="50" t="s">
        <v>52</v>
      </c>
      <c r="M176" s="51" t="s">
        <v>47</v>
      </c>
      <c r="N176" s="52" t="s">
        <v>47</v>
      </c>
      <c r="O176" s="86" t="s">
        <v>382</v>
      </c>
      <c r="P176" s="54" t="s">
        <v>57</v>
      </c>
      <c r="Q176" s="55">
        <v>140200</v>
      </c>
      <c r="R176" s="56" t="s">
        <v>377</v>
      </c>
      <c r="S176" s="57" t="s">
        <v>63</v>
      </c>
      <c r="T176" s="58">
        <v>100</v>
      </c>
      <c r="U176" s="59"/>
      <c r="V176" s="59"/>
      <c r="W176" s="88"/>
      <c r="X176" s="61"/>
      <c r="Y176" s="62"/>
      <c r="Z176" s="62"/>
    </row>
    <row r="177" spans="1:26" s="13" customFormat="1" x14ac:dyDescent="0.2">
      <c r="A177" s="48">
        <f t="shared" si="42"/>
        <v>2</v>
      </c>
      <c r="B177" s="49">
        <f t="shared" ca="1" si="33"/>
        <v>2</v>
      </c>
      <c r="C177" s="49">
        <f t="shared" ca="1" si="37"/>
        <v>2</v>
      </c>
      <c r="D177" s="49">
        <f t="shared" ca="1" si="34"/>
        <v>4</v>
      </c>
      <c r="E177" s="49">
        <f t="shared" ca="1" si="38"/>
        <v>1</v>
      </c>
      <c r="F177" s="49">
        <f t="shared" ca="1" si="39"/>
        <v>9</v>
      </c>
      <c r="G177" s="49">
        <f t="shared" ca="1" si="40"/>
        <v>0</v>
      </c>
      <c r="H177" s="49">
        <f t="shared" ca="1" si="41"/>
        <v>0</v>
      </c>
      <c r="I177" s="49">
        <f t="shared" ca="1" si="32"/>
        <v>0</v>
      </c>
      <c r="J177" s="49">
        <f t="shared" ca="1" si="35"/>
        <v>30</v>
      </c>
      <c r="K177" s="49">
        <f t="shared" ca="1" si="36"/>
        <v>4</v>
      </c>
      <c r="L177" s="50" t="s">
        <v>52</v>
      </c>
      <c r="M177" s="51" t="s">
        <v>58</v>
      </c>
      <c r="N177" s="52" t="s">
        <v>58</v>
      </c>
      <c r="O177" s="86" t="s">
        <v>383</v>
      </c>
      <c r="P177" s="54"/>
      <c r="Q177" s="55"/>
      <c r="R177" s="87" t="s">
        <v>384</v>
      </c>
      <c r="S177" s="57" t="s">
        <v>48</v>
      </c>
      <c r="T177" s="58"/>
      <c r="U177" s="59"/>
      <c r="V177" s="59"/>
      <c r="W177" s="88"/>
      <c r="X177" s="89"/>
      <c r="Y177" s="8"/>
      <c r="Z177" s="8"/>
    </row>
    <row r="178" spans="1:26" s="13" customFormat="1" x14ac:dyDescent="0.2">
      <c r="A178" s="48" t="str">
        <f t="shared" si="42"/>
        <v>S</v>
      </c>
      <c r="B178" s="49">
        <f t="shared" ca="1" si="33"/>
        <v>2</v>
      </c>
      <c r="C178" s="49" t="str">
        <f t="shared" ca="1" si="37"/>
        <v>S</v>
      </c>
      <c r="D178" s="49">
        <f t="shared" ca="1" si="34"/>
        <v>0</v>
      </c>
      <c r="E178" s="49">
        <f t="shared" ca="1" si="38"/>
        <v>1</v>
      </c>
      <c r="F178" s="49">
        <f t="shared" ca="1" si="39"/>
        <v>9</v>
      </c>
      <c r="G178" s="49">
        <f t="shared" ca="1" si="40"/>
        <v>0</v>
      </c>
      <c r="H178" s="49">
        <f t="shared" ca="1" si="41"/>
        <v>0</v>
      </c>
      <c r="I178" s="49">
        <f t="shared" ca="1" si="32"/>
        <v>0</v>
      </c>
      <c r="J178" s="49">
        <f t="shared" ca="1" si="35"/>
        <v>0</v>
      </c>
      <c r="K178" s="49">
        <f t="shared" ca="1" si="36"/>
        <v>0</v>
      </c>
      <c r="L178" s="50" t="s">
        <v>52</v>
      </c>
      <c r="M178" s="51" t="s">
        <v>47</v>
      </c>
      <c r="N178" s="52" t="s">
        <v>47</v>
      </c>
      <c r="O178" s="86" t="s">
        <v>385</v>
      </c>
      <c r="P178" s="54" t="s">
        <v>57</v>
      </c>
      <c r="Q178" s="55">
        <v>180501</v>
      </c>
      <c r="R178" s="56" t="s">
        <v>386</v>
      </c>
      <c r="S178" s="57" t="s">
        <v>63</v>
      </c>
      <c r="T178" s="58">
        <v>5.67</v>
      </c>
      <c r="U178" s="59"/>
      <c r="V178" s="59"/>
      <c r="W178" s="88"/>
      <c r="X178" s="89"/>
      <c r="Y178" s="8"/>
      <c r="Z178" s="8"/>
    </row>
    <row r="179" spans="1:26" s="13" customFormat="1" x14ac:dyDescent="0.2">
      <c r="A179" s="48" t="str">
        <f t="shared" si="42"/>
        <v>S</v>
      </c>
      <c r="B179" s="49">
        <f t="shared" ca="1" si="33"/>
        <v>2</v>
      </c>
      <c r="C179" s="49" t="str">
        <f t="shared" ca="1" si="37"/>
        <v>S</v>
      </c>
      <c r="D179" s="49">
        <f t="shared" ca="1" si="34"/>
        <v>0</v>
      </c>
      <c r="E179" s="49">
        <f t="shared" ca="1" si="38"/>
        <v>1</v>
      </c>
      <c r="F179" s="49">
        <f t="shared" ca="1" si="39"/>
        <v>9</v>
      </c>
      <c r="G179" s="49">
        <f t="shared" ca="1" si="40"/>
        <v>0</v>
      </c>
      <c r="H179" s="49">
        <f t="shared" ca="1" si="41"/>
        <v>0</v>
      </c>
      <c r="I179" s="49">
        <f t="shared" ca="1" si="32"/>
        <v>0</v>
      </c>
      <c r="J179" s="49">
        <f t="shared" ca="1" si="35"/>
        <v>0</v>
      </c>
      <c r="K179" s="49">
        <f t="shared" ca="1" si="36"/>
        <v>0</v>
      </c>
      <c r="L179" s="50" t="s">
        <v>52</v>
      </c>
      <c r="M179" s="51" t="s">
        <v>47</v>
      </c>
      <c r="N179" s="52" t="s">
        <v>47</v>
      </c>
      <c r="O179" s="86" t="s">
        <v>387</v>
      </c>
      <c r="P179" s="54" t="s">
        <v>57</v>
      </c>
      <c r="Q179" s="55">
        <v>180509</v>
      </c>
      <c r="R179" s="56" t="s">
        <v>388</v>
      </c>
      <c r="S179" s="57" t="s">
        <v>63</v>
      </c>
      <c r="T179" s="58">
        <v>12.96</v>
      </c>
      <c r="U179" s="59"/>
      <c r="V179" s="59"/>
      <c r="W179" s="88"/>
      <c r="X179" s="89"/>
      <c r="Y179" s="8"/>
      <c r="Z179" s="8"/>
    </row>
    <row r="180" spans="1:26" s="13" customFormat="1" x14ac:dyDescent="0.2">
      <c r="A180" s="48" t="str">
        <f t="shared" si="42"/>
        <v>S</v>
      </c>
      <c r="B180" s="49">
        <f t="shared" ca="1" si="33"/>
        <v>2</v>
      </c>
      <c r="C180" s="49" t="str">
        <f t="shared" ca="1" si="37"/>
        <v>S</v>
      </c>
      <c r="D180" s="49">
        <f t="shared" ca="1" si="34"/>
        <v>0</v>
      </c>
      <c r="E180" s="49">
        <f t="shared" ca="1" si="38"/>
        <v>1</v>
      </c>
      <c r="F180" s="49">
        <f t="shared" ca="1" si="39"/>
        <v>9</v>
      </c>
      <c r="G180" s="49">
        <f t="shared" ca="1" si="40"/>
        <v>0</v>
      </c>
      <c r="H180" s="49">
        <f t="shared" ca="1" si="41"/>
        <v>0</v>
      </c>
      <c r="I180" s="49">
        <f t="shared" ca="1" si="32"/>
        <v>0</v>
      </c>
      <c r="J180" s="49">
        <f t="shared" ca="1" si="35"/>
        <v>0</v>
      </c>
      <c r="K180" s="49">
        <f t="shared" ca="1" si="36"/>
        <v>0</v>
      </c>
      <c r="L180" s="50" t="s">
        <v>52</v>
      </c>
      <c r="M180" s="51" t="s">
        <v>47</v>
      </c>
      <c r="N180" s="52" t="s">
        <v>47</v>
      </c>
      <c r="O180" s="86" t="s">
        <v>389</v>
      </c>
      <c r="P180" s="54" t="s">
        <v>57</v>
      </c>
      <c r="Q180" s="55">
        <v>180381</v>
      </c>
      <c r="R180" s="56" t="s">
        <v>390</v>
      </c>
      <c r="S180" s="57" t="s">
        <v>63</v>
      </c>
      <c r="T180" s="58">
        <v>4.32</v>
      </c>
      <c r="U180" s="59"/>
      <c r="V180" s="59"/>
      <c r="W180" s="88"/>
      <c r="X180" s="89"/>
      <c r="Y180" s="8"/>
      <c r="Z180" s="8"/>
    </row>
    <row r="181" spans="1:26" s="13" customFormat="1" x14ac:dyDescent="0.2">
      <c r="A181" s="48">
        <f t="shared" si="42"/>
        <v>2</v>
      </c>
      <c r="B181" s="49">
        <f t="shared" ca="1" si="33"/>
        <v>2</v>
      </c>
      <c r="C181" s="49">
        <f t="shared" ca="1" si="37"/>
        <v>2</v>
      </c>
      <c r="D181" s="49">
        <f t="shared" ca="1" si="34"/>
        <v>4</v>
      </c>
      <c r="E181" s="49">
        <f t="shared" ca="1" si="38"/>
        <v>1</v>
      </c>
      <c r="F181" s="49">
        <f t="shared" ca="1" si="39"/>
        <v>10</v>
      </c>
      <c r="G181" s="49">
        <f t="shared" ca="1" si="40"/>
        <v>0</v>
      </c>
      <c r="H181" s="49">
        <f t="shared" ca="1" si="41"/>
        <v>0</v>
      </c>
      <c r="I181" s="49">
        <f t="shared" ca="1" si="32"/>
        <v>0</v>
      </c>
      <c r="J181" s="49">
        <f t="shared" ca="1" si="35"/>
        <v>26</v>
      </c>
      <c r="K181" s="49">
        <f t="shared" ca="1" si="36"/>
        <v>4</v>
      </c>
      <c r="L181" s="50" t="s">
        <v>52</v>
      </c>
      <c r="M181" s="51" t="s">
        <v>58</v>
      </c>
      <c r="N181" s="52" t="s">
        <v>58</v>
      </c>
      <c r="O181" s="86" t="s">
        <v>391</v>
      </c>
      <c r="P181" s="54"/>
      <c r="Q181" s="55"/>
      <c r="R181" s="87" t="s">
        <v>392</v>
      </c>
      <c r="S181" s="57" t="s">
        <v>48</v>
      </c>
      <c r="T181" s="58"/>
      <c r="U181" s="59"/>
      <c r="V181" s="59"/>
      <c r="W181" s="88"/>
      <c r="X181" s="89"/>
      <c r="Y181" s="8"/>
      <c r="Z181" s="8"/>
    </row>
    <row r="182" spans="1:26" s="13" customFormat="1" x14ac:dyDescent="0.2">
      <c r="A182" s="48" t="str">
        <f t="shared" si="42"/>
        <v>S</v>
      </c>
      <c r="B182" s="49">
        <f t="shared" ca="1" si="33"/>
        <v>2</v>
      </c>
      <c r="C182" s="49" t="str">
        <f t="shared" ca="1" si="37"/>
        <v>S</v>
      </c>
      <c r="D182" s="49">
        <f t="shared" ca="1" si="34"/>
        <v>0</v>
      </c>
      <c r="E182" s="49">
        <f t="shared" ca="1" si="38"/>
        <v>1</v>
      </c>
      <c r="F182" s="49">
        <f t="shared" ca="1" si="39"/>
        <v>10</v>
      </c>
      <c r="G182" s="49">
        <f t="shared" ca="1" si="40"/>
        <v>0</v>
      </c>
      <c r="H182" s="49">
        <f t="shared" ca="1" si="41"/>
        <v>0</v>
      </c>
      <c r="I182" s="49">
        <f t="shared" ca="1" si="32"/>
        <v>0</v>
      </c>
      <c r="J182" s="49">
        <f t="shared" ca="1" si="35"/>
        <v>0</v>
      </c>
      <c r="K182" s="49">
        <f t="shared" ca="1" si="36"/>
        <v>0</v>
      </c>
      <c r="L182" s="50" t="s">
        <v>52</v>
      </c>
      <c r="M182" s="51" t="s">
        <v>47</v>
      </c>
      <c r="N182" s="52" t="s">
        <v>47</v>
      </c>
      <c r="O182" s="86" t="s">
        <v>393</v>
      </c>
      <c r="P182" s="54" t="s">
        <v>57</v>
      </c>
      <c r="Q182" s="55">
        <v>200201</v>
      </c>
      <c r="R182" s="56" t="s">
        <v>394</v>
      </c>
      <c r="S182" s="57" t="s">
        <v>63</v>
      </c>
      <c r="T182" s="58">
        <v>4</v>
      </c>
      <c r="U182" s="59"/>
      <c r="V182" s="59"/>
      <c r="W182" s="88"/>
      <c r="X182" s="89"/>
      <c r="Y182" s="8"/>
      <c r="Z182" s="8"/>
    </row>
    <row r="183" spans="1:26" s="13" customFormat="1" x14ac:dyDescent="0.2">
      <c r="A183" s="48" t="str">
        <f t="shared" ref="A183:A199" si="43">CHOOSE(1+LOG(1+2*(ORÇAMENTO.Nivel="Nível 1")+4*(ORÇAMENTO.Nivel="Nível 2")+8*(ORÇAMENTO.Nivel="Nível 3")+16*(ORÇAMENTO.Nivel="Nível 4")+32*(ORÇAMENTO.Nivel="Serviço"),2),0,1,2,3,4,"S")</f>
        <v>S</v>
      </c>
      <c r="B183" s="49">
        <f t="shared" ca="1" si="33"/>
        <v>2</v>
      </c>
      <c r="C183" s="49" t="str">
        <f t="shared" ca="1" si="37"/>
        <v>S</v>
      </c>
      <c r="D183" s="49">
        <f t="shared" ca="1" si="34"/>
        <v>0</v>
      </c>
      <c r="E183" s="49">
        <f t="shared" ca="1" si="38"/>
        <v>1</v>
      </c>
      <c r="F183" s="49">
        <f t="shared" ca="1" si="39"/>
        <v>10</v>
      </c>
      <c r="G183" s="49">
        <f t="shared" ca="1" si="40"/>
        <v>0</v>
      </c>
      <c r="H183" s="49">
        <f t="shared" ca="1" si="41"/>
        <v>0</v>
      </c>
      <c r="I183" s="49">
        <f t="shared" ca="1" si="32"/>
        <v>0</v>
      </c>
      <c r="J183" s="49">
        <f t="shared" ca="1" si="35"/>
        <v>0</v>
      </c>
      <c r="K183" s="49">
        <f t="shared" ca="1" si="36"/>
        <v>0</v>
      </c>
      <c r="L183" s="50" t="s">
        <v>52</v>
      </c>
      <c r="M183" s="51" t="s">
        <v>47</v>
      </c>
      <c r="N183" s="52" t="s">
        <v>47</v>
      </c>
      <c r="O183" s="86" t="s">
        <v>395</v>
      </c>
      <c r="P183" s="54" t="s">
        <v>57</v>
      </c>
      <c r="Q183" s="55">
        <v>200101</v>
      </c>
      <c r="R183" s="56" t="s">
        <v>396</v>
      </c>
      <c r="S183" s="57" t="s">
        <v>63</v>
      </c>
      <c r="T183" s="58">
        <v>4</v>
      </c>
      <c r="U183" s="59"/>
      <c r="V183" s="59"/>
      <c r="W183" s="88"/>
      <c r="X183" s="89"/>
      <c r="Y183" s="8"/>
      <c r="Z183" s="8"/>
    </row>
    <row r="184" spans="1:26" s="13" customFormat="1" x14ac:dyDescent="0.2">
      <c r="A184" s="48" t="str">
        <f t="shared" si="43"/>
        <v>S</v>
      </c>
      <c r="B184" s="49">
        <f t="shared" ca="1" si="33"/>
        <v>2</v>
      </c>
      <c r="C184" s="49" t="str">
        <f t="shared" ca="1" si="37"/>
        <v>S</v>
      </c>
      <c r="D184" s="49">
        <f t="shared" ca="1" si="34"/>
        <v>0</v>
      </c>
      <c r="E184" s="49">
        <f t="shared" ca="1" si="38"/>
        <v>1</v>
      </c>
      <c r="F184" s="49">
        <f t="shared" ca="1" si="39"/>
        <v>10</v>
      </c>
      <c r="G184" s="49">
        <f t="shared" ca="1" si="40"/>
        <v>0</v>
      </c>
      <c r="H184" s="49">
        <f t="shared" ca="1" si="41"/>
        <v>0</v>
      </c>
      <c r="I184" s="49">
        <f t="shared" ca="1" si="32"/>
        <v>0</v>
      </c>
      <c r="J184" s="49">
        <f t="shared" ca="1" si="35"/>
        <v>0</v>
      </c>
      <c r="K184" s="49">
        <f t="shared" ca="1" si="36"/>
        <v>0</v>
      </c>
      <c r="L184" s="50" t="s">
        <v>52</v>
      </c>
      <c r="M184" s="51" t="s">
        <v>47</v>
      </c>
      <c r="N184" s="52" t="s">
        <v>47</v>
      </c>
      <c r="O184" s="86" t="s">
        <v>397</v>
      </c>
      <c r="P184" s="54" t="s">
        <v>57</v>
      </c>
      <c r="Q184" s="55">
        <v>201302</v>
      </c>
      <c r="R184" s="56" t="s">
        <v>398</v>
      </c>
      <c r="S184" s="57" t="s">
        <v>63</v>
      </c>
      <c r="T184" s="58">
        <v>175</v>
      </c>
      <c r="U184" s="59"/>
      <c r="V184" s="59"/>
      <c r="W184" s="88"/>
      <c r="X184" s="89"/>
      <c r="Y184" s="8"/>
      <c r="Z184" s="8"/>
    </row>
    <row r="185" spans="1:26" s="13" customFormat="1" x14ac:dyDescent="0.2">
      <c r="A185" s="48">
        <f t="shared" si="43"/>
        <v>2</v>
      </c>
      <c r="B185" s="49">
        <f t="shared" ca="1" si="33"/>
        <v>2</v>
      </c>
      <c r="C185" s="49">
        <f t="shared" ca="1" si="37"/>
        <v>2</v>
      </c>
      <c r="D185" s="49">
        <f t="shared" ca="1" si="34"/>
        <v>2</v>
      </c>
      <c r="E185" s="49">
        <f t="shared" ca="1" si="38"/>
        <v>1</v>
      </c>
      <c r="F185" s="49">
        <f t="shared" ca="1" si="39"/>
        <v>11</v>
      </c>
      <c r="G185" s="49">
        <f t="shared" ca="1" si="40"/>
        <v>0</v>
      </c>
      <c r="H185" s="49">
        <f t="shared" ca="1" si="41"/>
        <v>0</v>
      </c>
      <c r="I185" s="49">
        <f t="shared" ca="1" si="32"/>
        <v>0</v>
      </c>
      <c r="J185" s="49">
        <f t="shared" ca="1" si="35"/>
        <v>22</v>
      </c>
      <c r="K185" s="49">
        <f t="shared" ca="1" si="36"/>
        <v>2</v>
      </c>
      <c r="L185" s="50" t="s">
        <v>52</v>
      </c>
      <c r="M185" s="51" t="s">
        <v>58</v>
      </c>
      <c r="N185" s="52" t="s">
        <v>58</v>
      </c>
      <c r="O185" s="86" t="s">
        <v>399</v>
      </c>
      <c r="P185" s="54"/>
      <c r="Q185" s="55"/>
      <c r="R185" s="87" t="s">
        <v>400</v>
      </c>
      <c r="S185" s="57" t="s">
        <v>48</v>
      </c>
      <c r="T185" s="58"/>
      <c r="U185" s="59"/>
      <c r="V185" s="59"/>
      <c r="W185" s="88"/>
      <c r="X185" s="89"/>
      <c r="Y185" s="8"/>
      <c r="Z185" s="8"/>
    </row>
    <row r="186" spans="1:26" s="63" customFormat="1" ht="22.5" x14ac:dyDescent="0.2">
      <c r="A186" s="48" t="str">
        <f t="shared" si="43"/>
        <v>S</v>
      </c>
      <c r="B186" s="49">
        <f t="shared" ca="1" si="33"/>
        <v>2</v>
      </c>
      <c r="C186" s="49" t="str">
        <f t="shared" ca="1" si="37"/>
        <v>S</v>
      </c>
      <c r="D186" s="49">
        <f t="shared" ca="1" si="34"/>
        <v>0</v>
      </c>
      <c r="E186" s="49">
        <f t="shared" ca="1" si="38"/>
        <v>1</v>
      </c>
      <c r="F186" s="49">
        <f t="shared" ca="1" si="39"/>
        <v>11</v>
      </c>
      <c r="G186" s="49">
        <f t="shared" ca="1" si="40"/>
        <v>0</v>
      </c>
      <c r="H186" s="49">
        <f t="shared" ca="1" si="41"/>
        <v>0</v>
      </c>
      <c r="I186" s="49">
        <f t="shared" ca="1" si="32"/>
        <v>0</v>
      </c>
      <c r="J186" s="49">
        <f t="shared" ca="1" si="35"/>
        <v>0</v>
      </c>
      <c r="K186" s="49">
        <f t="shared" ca="1" si="36"/>
        <v>0</v>
      </c>
      <c r="L186" s="50" t="s">
        <v>52</v>
      </c>
      <c r="M186" s="51" t="s">
        <v>47</v>
      </c>
      <c r="N186" s="52" t="s">
        <v>47</v>
      </c>
      <c r="O186" s="86" t="s">
        <v>401</v>
      </c>
      <c r="P186" s="54" t="s">
        <v>57</v>
      </c>
      <c r="Q186" s="55">
        <v>210460</v>
      </c>
      <c r="R186" s="56" t="s">
        <v>402</v>
      </c>
      <c r="S186" s="57" t="s">
        <v>63</v>
      </c>
      <c r="T186" s="58">
        <v>23</v>
      </c>
      <c r="U186" s="59"/>
      <c r="V186" s="59"/>
      <c r="W186" s="88"/>
      <c r="X186" s="61"/>
      <c r="Y186" s="62"/>
      <c r="Z186" s="62"/>
    </row>
    <row r="187" spans="1:26" s="13" customFormat="1" x14ac:dyDescent="0.2">
      <c r="A187" s="48">
        <f t="shared" si="43"/>
        <v>2</v>
      </c>
      <c r="B187" s="49">
        <f t="shared" ca="1" si="33"/>
        <v>2</v>
      </c>
      <c r="C187" s="49">
        <f t="shared" ca="1" si="37"/>
        <v>2</v>
      </c>
      <c r="D187" s="49">
        <f t="shared" ca="1" si="34"/>
        <v>5</v>
      </c>
      <c r="E187" s="49">
        <f t="shared" ca="1" si="38"/>
        <v>1</v>
      </c>
      <c r="F187" s="49">
        <f t="shared" ca="1" si="39"/>
        <v>12</v>
      </c>
      <c r="G187" s="49">
        <f t="shared" ca="1" si="40"/>
        <v>0</v>
      </c>
      <c r="H187" s="49">
        <f t="shared" ca="1" si="41"/>
        <v>0</v>
      </c>
      <c r="I187" s="49">
        <f t="shared" ca="1" si="32"/>
        <v>0</v>
      </c>
      <c r="J187" s="49">
        <f t="shared" ca="1" si="35"/>
        <v>20</v>
      </c>
      <c r="K187" s="49">
        <f t="shared" ca="1" si="36"/>
        <v>5</v>
      </c>
      <c r="L187" s="50" t="s">
        <v>52</v>
      </c>
      <c r="M187" s="51" t="s">
        <v>58</v>
      </c>
      <c r="N187" s="52" t="s">
        <v>58</v>
      </c>
      <c r="O187" s="86" t="s">
        <v>403</v>
      </c>
      <c r="P187" s="54"/>
      <c r="Q187" s="55"/>
      <c r="R187" s="87" t="s">
        <v>404</v>
      </c>
      <c r="S187" s="57" t="s">
        <v>48</v>
      </c>
      <c r="T187" s="58"/>
      <c r="U187" s="59"/>
      <c r="V187" s="59"/>
      <c r="W187" s="88"/>
      <c r="X187" s="89"/>
      <c r="Y187" s="8"/>
      <c r="Z187" s="8"/>
    </row>
    <row r="188" spans="1:26" s="63" customFormat="1" ht="22.5" x14ac:dyDescent="0.2">
      <c r="A188" s="48" t="str">
        <f t="shared" si="43"/>
        <v>S</v>
      </c>
      <c r="B188" s="49">
        <f t="shared" ca="1" si="33"/>
        <v>2</v>
      </c>
      <c r="C188" s="49" t="str">
        <f t="shared" ca="1" si="37"/>
        <v>S</v>
      </c>
      <c r="D188" s="49">
        <f t="shared" ca="1" si="34"/>
        <v>0</v>
      </c>
      <c r="E188" s="49">
        <f t="shared" ca="1" si="38"/>
        <v>1</v>
      </c>
      <c r="F188" s="49">
        <f t="shared" ca="1" si="39"/>
        <v>12</v>
      </c>
      <c r="G188" s="49">
        <f t="shared" ca="1" si="40"/>
        <v>0</v>
      </c>
      <c r="H188" s="49">
        <f t="shared" ca="1" si="41"/>
        <v>0</v>
      </c>
      <c r="I188" s="49">
        <f t="shared" ca="1" si="32"/>
        <v>0</v>
      </c>
      <c r="J188" s="49">
        <f t="shared" ca="1" si="35"/>
        <v>0</v>
      </c>
      <c r="K188" s="49">
        <f t="shared" ca="1" si="36"/>
        <v>0</v>
      </c>
      <c r="L188" s="50" t="s">
        <v>52</v>
      </c>
      <c r="M188" s="51" t="s">
        <v>47</v>
      </c>
      <c r="N188" s="52" t="s">
        <v>47</v>
      </c>
      <c r="O188" s="86" t="s">
        <v>405</v>
      </c>
      <c r="P188" s="54" t="s">
        <v>57</v>
      </c>
      <c r="Q188" s="55">
        <v>220309</v>
      </c>
      <c r="R188" s="56" t="s">
        <v>406</v>
      </c>
      <c r="S188" s="57" t="s">
        <v>63</v>
      </c>
      <c r="T188" s="58">
        <v>42</v>
      </c>
      <c r="U188" s="59"/>
      <c r="V188" s="59"/>
      <c r="W188" s="88"/>
      <c r="X188" s="61"/>
      <c r="Y188" s="62"/>
      <c r="Z188" s="62"/>
    </row>
    <row r="189" spans="1:26" s="63" customFormat="1" ht="22.5" x14ac:dyDescent="0.2">
      <c r="A189" s="48" t="str">
        <f t="shared" si="43"/>
        <v>S</v>
      </c>
      <c r="B189" s="49">
        <f t="shared" ca="1" si="33"/>
        <v>2</v>
      </c>
      <c r="C189" s="49" t="str">
        <f t="shared" ca="1" si="37"/>
        <v>S</v>
      </c>
      <c r="D189" s="49">
        <f t="shared" ca="1" si="34"/>
        <v>0</v>
      </c>
      <c r="E189" s="49">
        <f t="shared" ca="1" si="38"/>
        <v>1</v>
      </c>
      <c r="F189" s="49">
        <f t="shared" ca="1" si="39"/>
        <v>12</v>
      </c>
      <c r="G189" s="49">
        <f t="shared" ca="1" si="40"/>
        <v>0</v>
      </c>
      <c r="H189" s="49">
        <f t="shared" ca="1" si="41"/>
        <v>0</v>
      </c>
      <c r="I189" s="49">
        <f t="shared" ca="1" si="32"/>
        <v>0</v>
      </c>
      <c r="J189" s="49">
        <f t="shared" ca="1" si="35"/>
        <v>0</v>
      </c>
      <c r="K189" s="49">
        <f t="shared" ca="1" si="36"/>
        <v>0</v>
      </c>
      <c r="L189" s="50" t="s">
        <v>52</v>
      </c>
      <c r="M189" s="51" t="s">
        <v>47</v>
      </c>
      <c r="N189" s="52" t="s">
        <v>47</v>
      </c>
      <c r="O189" s="86" t="s">
        <v>407</v>
      </c>
      <c r="P189" s="54" t="s">
        <v>57</v>
      </c>
      <c r="Q189" s="55">
        <v>221101</v>
      </c>
      <c r="R189" s="56" t="s">
        <v>408</v>
      </c>
      <c r="S189" s="57" t="s">
        <v>63</v>
      </c>
      <c r="T189" s="58">
        <v>105</v>
      </c>
      <c r="U189" s="59"/>
      <c r="V189" s="59"/>
      <c r="W189" s="88"/>
      <c r="X189" s="61"/>
      <c r="Y189" s="62"/>
      <c r="Z189" s="62"/>
    </row>
    <row r="190" spans="1:26" s="63" customFormat="1" x14ac:dyDescent="0.2">
      <c r="A190" s="48" t="str">
        <f t="shared" si="43"/>
        <v>S</v>
      </c>
      <c r="B190" s="49">
        <f t="shared" ca="1" si="33"/>
        <v>2</v>
      </c>
      <c r="C190" s="49" t="str">
        <f t="shared" ca="1" si="37"/>
        <v>S</v>
      </c>
      <c r="D190" s="49">
        <f t="shared" ca="1" si="34"/>
        <v>0</v>
      </c>
      <c r="E190" s="49">
        <f t="shared" ca="1" si="38"/>
        <v>1</v>
      </c>
      <c r="F190" s="49">
        <f t="shared" ca="1" si="39"/>
        <v>12</v>
      </c>
      <c r="G190" s="49">
        <f t="shared" ca="1" si="40"/>
        <v>0</v>
      </c>
      <c r="H190" s="49">
        <f t="shared" ca="1" si="41"/>
        <v>0</v>
      </c>
      <c r="I190" s="49">
        <f t="shared" ca="1" si="32"/>
        <v>0</v>
      </c>
      <c r="J190" s="49">
        <f t="shared" ca="1" si="35"/>
        <v>0</v>
      </c>
      <c r="K190" s="49">
        <f t="shared" ca="1" si="36"/>
        <v>0</v>
      </c>
      <c r="L190" s="50" t="s">
        <v>52</v>
      </c>
      <c r="M190" s="51" t="s">
        <v>47</v>
      </c>
      <c r="N190" s="52" t="s">
        <v>47</v>
      </c>
      <c r="O190" s="86" t="s">
        <v>409</v>
      </c>
      <c r="P190" s="54" t="s">
        <v>57</v>
      </c>
      <c r="Q190" s="55">
        <v>221102</v>
      </c>
      <c r="R190" s="56" t="s">
        <v>410</v>
      </c>
      <c r="S190" s="57" t="s">
        <v>319</v>
      </c>
      <c r="T190" s="58">
        <v>69</v>
      </c>
      <c r="U190" s="59"/>
      <c r="V190" s="59"/>
      <c r="W190" s="88"/>
      <c r="X190" s="61"/>
      <c r="Y190" s="62"/>
      <c r="Z190" s="62"/>
    </row>
    <row r="191" spans="1:26" s="63" customFormat="1" x14ac:dyDescent="0.2">
      <c r="A191" s="48" t="str">
        <f t="shared" si="43"/>
        <v>S</v>
      </c>
      <c r="B191" s="49">
        <f t="shared" ca="1" si="33"/>
        <v>2</v>
      </c>
      <c r="C191" s="49" t="str">
        <f t="shared" ca="1" si="37"/>
        <v>S</v>
      </c>
      <c r="D191" s="49">
        <f t="shared" ca="1" si="34"/>
        <v>0</v>
      </c>
      <c r="E191" s="49">
        <f t="shared" ca="1" si="38"/>
        <v>1</v>
      </c>
      <c r="F191" s="49">
        <f t="shared" ca="1" si="39"/>
        <v>12</v>
      </c>
      <c r="G191" s="49">
        <f t="shared" ca="1" si="40"/>
        <v>0</v>
      </c>
      <c r="H191" s="49">
        <f t="shared" ca="1" si="41"/>
        <v>0</v>
      </c>
      <c r="I191" s="49">
        <f t="shared" ca="1" si="32"/>
        <v>0</v>
      </c>
      <c r="J191" s="49">
        <f t="shared" ca="1" si="35"/>
        <v>0</v>
      </c>
      <c r="K191" s="49">
        <f t="shared" ca="1" si="36"/>
        <v>0</v>
      </c>
      <c r="L191" s="50" t="s">
        <v>52</v>
      </c>
      <c r="M191" s="51" t="s">
        <v>47</v>
      </c>
      <c r="N191" s="52" t="s">
        <v>47</v>
      </c>
      <c r="O191" s="86" t="s">
        <v>411</v>
      </c>
      <c r="P191" s="54" t="s">
        <v>57</v>
      </c>
      <c r="Q191" s="55">
        <v>221104</v>
      </c>
      <c r="R191" s="56" t="s">
        <v>412</v>
      </c>
      <c r="S191" s="57" t="s">
        <v>63</v>
      </c>
      <c r="T191" s="58">
        <v>109.83</v>
      </c>
      <c r="U191" s="59"/>
      <c r="V191" s="59"/>
      <c r="W191" s="88"/>
      <c r="X191" s="61"/>
      <c r="Y191" s="62"/>
      <c r="Z191" s="62"/>
    </row>
    <row r="192" spans="1:26" s="13" customFormat="1" x14ac:dyDescent="0.2">
      <c r="A192" s="48">
        <f t="shared" si="43"/>
        <v>2</v>
      </c>
      <c r="B192" s="49">
        <f t="shared" ca="1" si="33"/>
        <v>2</v>
      </c>
      <c r="C192" s="49">
        <f t="shared" ca="1" si="37"/>
        <v>2</v>
      </c>
      <c r="D192" s="49">
        <f t="shared" ca="1" si="34"/>
        <v>4</v>
      </c>
      <c r="E192" s="49">
        <f t="shared" ca="1" si="38"/>
        <v>1</v>
      </c>
      <c r="F192" s="49">
        <f t="shared" ca="1" si="39"/>
        <v>13</v>
      </c>
      <c r="G192" s="49">
        <f t="shared" ca="1" si="40"/>
        <v>0</v>
      </c>
      <c r="H192" s="49">
        <f t="shared" ca="1" si="41"/>
        <v>0</v>
      </c>
      <c r="I192" s="49">
        <f t="shared" ca="1" si="32"/>
        <v>0</v>
      </c>
      <c r="J192" s="49">
        <f t="shared" ca="1" si="35"/>
        <v>15</v>
      </c>
      <c r="K192" s="49">
        <f t="shared" ca="1" si="36"/>
        <v>4</v>
      </c>
      <c r="L192" s="50" t="s">
        <v>52</v>
      </c>
      <c r="M192" s="51" t="s">
        <v>58</v>
      </c>
      <c r="N192" s="52" t="s">
        <v>58</v>
      </c>
      <c r="O192" s="86" t="s">
        <v>413</v>
      </c>
      <c r="P192" s="54"/>
      <c r="Q192" s="55"/>
      <c r="R192" s="87" t="s">
        <v>414</v>
      </c>
      <c r="S192" s="57" t="s">
        <v>48</v>
      </c>
      <c r="T192" s="58"/>
      <c r="U192" s="59"/>
      <c r="V192" s="59"/>
      <c r="W192" s="88"/>
      <c r="X192" s="89"/>
      <c r="Y192" s="8"/>
      <c r="Z192" s="8"/>
    </row>
    <row r="193" spans="1:26" s="13" customFormat="1" x14ac:dyDescent="0.2">
      <c r="A193" s="48">
        <f t="shared" si="43"/>
        <v>3</v>
      </c>
      <c r="B193" s="49">
        <f t="shared" ca="1" si="33"/>
        <v>3</v>
      </c>
      <c r="C193" s="49">
        <f t="shared" ca="1" si="37"/>
        <v>3</v>
      </c>
      <c r="D193" s="49">
        <f t="shared" ca="1" si="34"/>
        <v>3</v>
      </c>
      <c r="E193" s="49">
        <f t="shared" ca="1" si="38"/>
        <v>1</v>
      </c>
      <c r="F193" s="49">
        <f t="shared" ca="1" si="39"/>
        <v>13</v>
      </c>
      <c r="G193" s="49">
        <f t="shared" ca="1" si="40"/>
        <v>1</v>
      </c>
      <c r="H193" s="49">
        <f t="shared" ca="1" si="41"/>
        <v>0</v>
      </c>
      <c r="I193" s="49">
        <f t="shared" ca="1" si="32"/>
        <v>0</v>
      </c>
      <c r="J193" s="49">
        <f t="shared" ca="1" si="35"/>
        <v>3</v>
      </c>
      <c r="K193" s="49" t="e">
        <f t="shared" ca="1" si="36"/>
        <v>#N/A</v>
      </c>
      <c r="L193" s="50" t="s">
        <v>52</v>
      </c>
      <c r="M193" s="51" t="s">
        <v>92</v>
      </c>
      <c r="N193" s="52" t="s">
        <v>92</v>
      </c>
      <c r="O193" s="86" t="s">
        <v>415</v>
      </c>
      <c r="P193" s="54"/>
      <c r="Q193" s="55"/>
      <c r="R193" s="90" t="s">
        <v>416</v>
      </c>
      <c r="S193" s="57" t="s">
        <v>48</v>
      </c>
      <c r="T193" s="58"/>
      <c r="U193" s="59"/>
      <c r="V193" s="59"/>
      <c r="W193" s="88"/>
      <c r="X193" s="89"/>
      <c r="Y193" s="8"/>
      <c r="Z193" s="8"/>
    </row>
    <row r="194" spans="1:26" s="13" customFormat="1" x14ac:dyDescent="0.2">
      <c r="A194" s="48" t="str">
        <f t="shared" si="43"/>
        <v>S</v>
      </c>
      <c r="B194" s="49">
        <f t="shared" ca="1" si="33"/>
        <v>3</v>
      </c>
      <c r="C194" s="49" t="str">
        <f t="shared" ca="1" si="37"/>
        <v>S</v>
      </c>
      <c r="D194" s="49">
        <f t="shared" ca="1" si="34"/>
        <v>0</v>
      </c>
      <c r="E194" s="49">
        <f t="shared" ca="1" si="38"/>
        <v>1</v>
      </c>
      <c r="F194" s="49">
        <f t="shared" ca="1" si="39"/>
        <v>13</v>
      </c>
      <c r="G194" s="49">
        <f t="shared" ca="1" si="40"/>
        <v>1</v>
      </c>
      <c r="H194" s="49">
        <f t="shared" ca="1" si="41"/>
        <v>0</v>
      </c>
      <c r="I194" s="49">
        <f t="shared" ca="1" si="32"/>
        <v>0</v>
      </c>
      <c r="J194" s="49">
        <f t="shared" ca="1" si="35"/>
        <v>0</v>
      </c>
      <c r="K194" s="49">
        <f t="shared" ca="1" si="36"/>
        <v>0</v>
      </c>
      <c r="L194" s="50" t="s">
        <v>52</v>
      </c>
      <c r="M194" s="51" t="s">
        <v>47</v>
      </c>
      <c r="N194" s="52" t="s">
        <v>47</v>
      </c>
      <c r="O194" s="86" t="s">
        <v>417</v>
      </c>
      <c r="P194" s="54" t="s">
        <v>57</v>
      </c>
      <c r="Q194" s="55">
        <v>250101</v>
      </c>
      <c r="R194" s="56" t="s">
        <v>418</v>
      </c>
      <c r="S194" s="57" t="s">
        <v>66</v>
      </c>
      <c r="T194" s="58">
        <v>44</v>
      </c>
      <c r="U194" s="59"/>
      <c r="V194" s="59"/>
      <c r="W194" s="88"/>
      <c r="X194" s="89"/>
      <c r="Y194" s="8"/>
      <c r="Z194" s="8"/>
    </row>
    <row r="195" spans="1:26" s="13" customFormat="1" x14ac:dyDescent="0.2">
      <c r="A195" s="48" t="str">
        <f t="shared" si="43"/>
        <v>S</v>
      </c>
      <c r="B195" s="49">
        <f t="shared" ca="1" si="33"/>
        <v>3</v>
      </c>
      <c r="C195" s="49" t="str">
        <f t="shared" ca="1" si="37"/>
        <v>S</v>
      </c>
      <c r="D195" s="49">
        <f t="shared" ca="1" si="34"/>
        <v>0</v>
      </c>
      <c r="E195" s="49">
        <f t="shared" ca="1" si="38"/>
        <v>1</v>
      </c>
      <c r="F195" s="49">
        <f t="shared" ca="1" si="39"/>
        <v>13</v>
      </c>
      <c r="G195" s="49">
        <f t="shared" ca="1" si="40"/>
        <v>1</v>
      </c>
      <c r="H195" s="49">
        <f t="shared" ca="1" si="41"/>
        <v>0</v>
      </c>
      <c r="I195" s="49">
        <f t="shared" ca="1" si="32"/>
        <v>0</v>
      </c>
      <c r="J195" s="49">
        <f t="shared" ca="1" si="35"/>
        <v>0</v>
      </c>
      <c r="K195" s="49">
        <f t="shared" ca="1" si="36"/>
        <v>0</v>
      </c>
      <c r="L195" s="50" t="s">
        <v>52</v>
      </c>
      <c r="M195" s="51" t="s">
        <v>47</v>
      </c>
      <c r="N195" s="52" t="s">
        <v>47</v>
      </c>
      <c r="O195" s="86" t="s">
        <v>419</v>
      </c>
      <c r="P195" s="54" t="s">
        <v>57</v>
      </c>
      <c r="Q195" s="55">
        <v>250103</v>
      </c>
      <c r="R195" s="56" t="s">
        <v>420</v>
      </c>
      <c r="S195" s="57" t="s">
        <v>66</v>
      </c>
      <c r="T195" s="58">
        <v>220</v>
      </c>
      <c r="U195" s="59"/>
      <c r="V195" s="59"/>
      <c r="W195" s="88"/>
      <c r="X195" s="89"/>
      <c r="Y195" s="8"/>
      <c r="Z195" s="8"/>
    </row>
    <row r="196" spans="1:26" s="13" customFormat="1" x14ac:dyDescent="0.2">
      <c r="A196" s="48">
        <f t="shared" si="43"/>
        <v>2</v>
      </c>
      <c r="B196" s="49">
        <f t="shared" ca="1" si="33"/>
        <v>2</v>
      </c>
      <c r="C196" s="49">
        <f t="shared" ca="1" si="37"/>
        <v>2</v>
      </c>
      <c r="D196" s="49">
        <f t="shared" ca="1" si="34"/>
        <v>8</v>
      </c>
      <c r="E196" s="49">
        <f t="shared" ca="1" si="38"/>
        <v>1</v>
      </c>
      <c r="F196" s="49">
        <f t="shared" ca="1" si="39"/>
        <v>14</v>
      </c>
      <c r="G196" s="49">
        <f t="shared" ca="1" si="40"/>
        <v>0</v>
      </c>
      <c r="H196" s="49">
        <f t="shared" ca="1" si="41"/>
        <v>0</v>
      </c>
      <c r="I196" s="49">
        <f t="shared" ca="1" si="32"/>
        <v>0</v>
      </c>
      <c r="J196" s="49">
        <f t="shared" ca="1" si="35"/>
        <v>11</v>
      </c>
      <c r="K196" s="49">
        <f t="shared" ca="1" si="36"/>
        <v>8</v>
      </c>
      <c r="L196" s="50" t="s">
        <v>52</v>
      </c>
      <c r="M196" s="51" t="s">
        <v>58</v>
      </c>
      <c r="N196" s="52" t="s">
        <v>58</v>
      </c>
      <c r="O196" s="86" t="s">
        <v>421</v>
      </c>
      <c r="P196" s="54"/>
      <c r="Q196" s="55"/>
      <c r="R196" s="87" t="s">
        <v>422</v>
      </c>
      <c r="S196" s="57" t="s">
        <v>48</v>
      </c>
      <c r="T196" s="58"/>
      <c r="U196" s="59"/>
      <c r="V196" s="59"/>
      <c r="W196" s="88"/>
      <c r="X196" s="89"/>
      <c r="Y196" s="8"/>
      <c r="Z196" s="8"/>
    </row>
    <row r="197" spans="1:26" s="13" customFormat="1" x14ac:dyDescent="0.2">
      <c r="A197" s="48">
        <f t="shared" si="43"/>
        <v>3</v>
      </c>
      <c r="B197" s="49">
        <f t="shared" ca="1" si="33"/>
        <v>3</v>
      </c>
      <c r="C197" s="49">
        <f t="shared" ca="1" si="37"/>
        <v>3</v>
      </c>
      <c r="D197" s="49">
        <f t="shared" ca="1" si="34"/>
        <v>7</v>
      </c>
      <c r="E197" s="49">
        <f t="shared" ca="1" si="38"/>
        <v>1</v>
      </c>
      <c r="F197" s="49">
        <f t="shared" ca="1" si="39"/>
        <v>14</v>
      </c>
      <c r="G197" s="49">
        <f t="shared" ca="1" si="40"/>
        <v>1</v>
      </c>
      <c r="H197" s="49">
        <f t="shared" ca="1" si="41"/>
        <v>0</v>
      </c>
      <c r="I197" s="49">
        <f t="shared" ca="1" si="32"/>
        <v>0</v>
      </c>
      <c r="J197" s="49">
        <f t="shared" ca="1" si="35"/>
        <v>7</v>
      </c>
      <c r="K197" s="49" t="e">
        <f t="shared" ca="1" si="36"/>
        <v>#N/A</v>
      </c>
      <c r="L197" s="50" t="s">
        <v>52</v>
      </c>
      <c r="M197" s="51" t="s">
        <v>92</v>
      </c>
      <c r="N197" s="52" t="s">
        <v>92</v>
      </c>
      <c r="O197" s="86" t="s">
        <v>423</v>
      </c>
      <c r="P197" s="54"/>
      <c r="Q197" s="55"/>
      <c r="R197" s="90" t="s">
        <v>424</v>
      </c>
      <c r="S197" s="57" t="s">
        <v>48</v>
      </c>
      <c r="T197" s="58"/>
      <c r="U197" s="59"/>
      <c r="V197" s="59"/>
      <c r="W197" s="88"/>
      <c r="X197" s="89"/>
      <c r="Y197" s="8"/>
      <c r="Z197" s="8"/>
    </row>
    <row r="198" spans="1:26" s="13" customFormat="1" x14ac:dyDescent="0.2">
      <c r="A198" s="48" t="str">
        <f t="shared" si="43"/>
        <v>S</v>
      </c>
      <c r="B198" s="49">
        <f t="shared" ca="1" si="33"/>
        <v>3</v>
      </c>
      <c r="C198" s="49" t="str">
        <f t="shared" ca="1" si="37"/>
        <v>S</v>
      </c>
      <c r="D198" s="49">
        <f t="shared" ca="1" si="34"/>
        <v>0</v>
      </c>
      <c r="E198" s="49">
        <f t="shared" ca="1" si="38"/>
        <v>1</v>
      </c>
      <c r="F198" s="49">
        <f t="shared" ca="1" si="39"/>
        <v>14</v>
      </c>
      <c r="G198" s="49">
        <f t="shared" ca="1" si="40"/>
        <v>1</v>
      </c>
      <c r="H198" s="49">
        <f t="shared" ca="1" si="41"/>
        <v>0</v>
      </c>
      <c r="I198" s="49">
        <f t="shared" ca="1" si="32"/>
        <v>0</v>
      </c>
      <c r="J198" s="49">
        <f t="shared" ca="1" si="35"/>
        <v>0</v>
      </c>
      <c r="K198" s="49">
        <f t="shared" ca="1" si="36"/>
        <v>0</v>
      </c>
      <c r="L198" s="50" t="s">
        <v>52</v>
      </c>
      <c r="M198" s="51" t="s">
        <v>47</v>
      </c>
      <c r="N198" s="52" t="s">
        <v>47</v>
      </c>
      <c r="O198" s="86" t="s">
        <v>425</v>
      </c>
      <c r="P198" s="54" t="s">
        <v>57</v>
      </c>
      <c r="Q198" s="55">
        <v>261550</v>
      </c>
      <c r="R198" s="56" t="s">
        <v>426</v>
      </c>
      <c r="S198" s="57" t="s">
        <v>63</v>
      </c>
      <c r="T198" s="58">
        <v>400</v>
      </c>
      <c r="U198" s="59"/>
      <c r="V198" s="59"/>
      <c r="W198" s="88"/>
      <c r="X198" s="89"/>
      <c r="Y198" s="8"/>
      <c r="Z198" s="8"/>
    </row>
    <row r="199" spans="1:26" s="13" customFormat="1" x14ac:dyDescent="0.2">
      <c r="A199" s="48" t="str">
        <f t="shared" si="43"/>
        <v>S</v>
      </c>
      <c r="B199" s="49">
        <f t="shared" ca="1" si="33"/>
        <v>3</v>
      </c>
      <c r="C199" s="49" t="str">
        <f t="shared" ca="1" si="37"/>
        <v>S</v>
      </c>
      <c r="D199" s="49">
        <f t="shared" ca="1" si="34"/>
        <v>0</v>
      </c>
      <c r="E199" s="49">
        <f t="shared" ca="1" si="38"/>
        <v>1</v>
      </c>
      <c r="F199" s="49">
        <f t="shared" ca="1" si="39"/>
        <v>14</v>
      </c>
      <c r="G199" s="49">
        <f t="shared" ca="1" si="40"/>
        <v>1</v>
      </c>
      <c r="H199" s="49">
        <f t="shared" ca="1" si="41"/>
        <v>0</v>
      </c>
      <c r="I199" s="49">
        <f t="shared" ca="1" si="32"/>
        <v>0</v>
      </c>
      <c r="J199" s="49">
        <f t="shared" ca="1" si="35"/>
        <v>0</v>
      </c>
      <c r="K199" s="49">
        <f t="shared" ca="1" si="36"/>
        <v>0</v>
      </c>
      <c r="L199" s="50" t="s">
        <v>52</v>
      </c>
      <c r="M199" s="51" t="s">
        <v>47</v>
      </c>
      <c r="N199" s="52" t="s">
        <v>47</v>
      </c>
      <c r="O199" s="86" t="s">
        <v>427</v>
      </c>
      <c r="P199" s="54" t="s">
        <v>57</v>
      </c>
      <c r="Q199" s="55">
        <v>261000</v>
      </c>
      <c r="R199" s="56" t="s">
        <v>428</v>
      </c>
      <c r="S199" s="57" t="s">
        <v>63</v>
      </c>
      <c r="T199" s="58">
        <v>1850</v>
      </c>
      <c r="U199" s="59"/>
      <c r="V199" s="59"/>
      <c r="W199" s="88"/>
      <c r="X199" s="89"/>
      <c r="Y199" s="8"/>
      <c r="Z199" s="8"/>
    </row>
    <row r="200" spans="1:26" s="13" customFormat="1" x14ac:dyDescent="0.2">
      <c r="A200" s="48" t="str">
        <f t="shared" ref="A200:A206" si="44">CHOOSE(1+LOG(1+2*(ORÇAMENTO.Nivel="Nível 1")+4*(ORÇAMENTO.Nivel="Nível 2")+8*(ORÇAMENTO.Nivel="Nível 3")+16*(ORÇAMENTO.Nivel="Nível 4")+32*(ORÇAMENTO.Nivel="Serviço"),2),0,1,2,3,4,"S")</f>
        <v>S</v>
      </c>
      <c r="B200" s="49">
        <f t="shared" ca="1" si="33"/>
        <v>3</v>
      </c>
      <c r="C200" s="49" t="str">
        <f t="shared" ca="1" si="37"/>
        <v>S</v>
      </c>
      <c r="D200" s="49">
        <f t="shared" ca="1" si="34"/>
        <v>0</v>
      </c>
      <c r="E200" s="49">
        <f t="shared" ca="1" si="38"/>
        <v>1</v>
      </c>
      <c r="F200" s="49">
        <f t="shared" ca="1" si="39"/>
        <v>14</v>
      </c>
      <c r="G200" s="49">
        <f t="shared" ca="1" si="40"/>
        <v>1</v>
      </c>
      <c r="H200" s="49">
        <f t="shared" ca="1" si="41"/>
        <v>0</v>
      </c>
      <c r="I200" s="49">
        <f t="shared" ca="1" si="32"/>
        <v>0</v>
      </c>
      <c r="J200" s="49">
        <f t="shared" ca="1" si="35"/>
        <v>0</v>
      </c>
      <c r="K200" s="49">
        <f t="shared" ca="1" si="36"/>
        <v>0</v>
      </c>
      <c r="L200" s="50" t="s">
        <v>52</v>
      </c>
      <c r="M200" s="51" t="s">
        <v>47</v>
      </c>
      <c r="N200" s="52" t="s">
        <v>47</v>
      </c>
      <c r="O200" s="86" t="s">
        <v>429</v>
      </c>
      <c r="P200" s="54" t="s">
        <v>57</v>
      </c>
      <c r="Q200" s="55">
        <v>261620</v>
      </c>
      <c r="R200" s="56" t="s">
        <v>430</v>
      </c>
      <c r="S200" s="57" t="s">
        <v>63</v>
      </c>
      <c r="T200" s="58">
        <v>7.2</v>
      </c>
      <c r="U200" s="59"/>
      <c r="V200" s="59"/>
      <c r="W200" s="88"/>
      <c r="X200" s="89"/>
      <c r="Y200" s="8"/>
      <c r="Z200" s="8"/>
    </row>
    <row r="201" spans="1:26" s="13" customFormat="1" x14ac:dyDescent="0.2">
      <c r="A201" s="48" t="str">
        <f t="shared" si="44"/>
        <v>S</v>
      </c>
      <c r="B201" s="49">
        <f t="shared" ca="1" si="33"/>
        <v>3</v>
      </c>
      <c r="C201" s="49" t="str">
        <f t="shared" ca="1" si="37"/>
        <v>S</v>
      </c>
      <c r="D201" s="49">
        <f t="shared" ca="1" si="34"/>
        <v>0</v>
      </c>
      <c r="E201" s="49">
        <f t="shared" ca="1" si="38"/>
        <v>1</v>
      </c>
      <c r="F201" s="49">
        <f t="shared" ca="1" si="39"/>
        <v>14</v>
      </c>
      <c r="G201" s="49">
        <f t="shared" ca="1" si="40"/>
        <v>1</v>
      </c>
      <c r="H201" s="49">
        <f t="shared" ca="1" si="41"/>
        <v>0</v>
      </c>
      <c r="I201" s="49">
        <f t="shared" ca="1" si="32"/>
        <v>0</v>
      </c>
      <c r="J201" s="49">
        <f t="shared" ca="1" si="35"/>
        <v>0</v>
      </c>
      <c r="K201" s="49">
        <f t="shared" ca="1" si="36"/>
        <v>0</v>
      </c>
      <c r="L201" s="50" t="s">
        <v>52</v>
      </c>
      <c r="M201" s="51" t="s">
        <v>47</v>
      </c>
      <c r="N201" s="52" t="s">
        <v>47</v>
      </c>
      <c r="O201" s="86" t="s">
        <v>431</v>
      </c>
      <c r="P201" s="54" t="s">
        <v>57</v>
      </c>
      <c r="Q201" s="55">
        <v>261307</v>
      </c>
      <c r="R201" s="56" t="s">
        <v>432</v>
      </c>
      <c r="S201" s="57" t="s">
        <v>63</v>
      </c>
      <c r="T201" s="58">
        <v>100</v>
      </c>
      <c r="U201" s="59"/>
      <c r="V201" s="59"/>
      <c r="W201" s="88"/>
      <c r="X201" s="89"/>
      <c r="Y201" s="8"/>
      <c r="Z201" s="8"/>
    </row>
    <row r="202" spans="1:26" s="13" customFormat="1" x14ac:dyDescent="0.2">
      <c r="A202" s="48" t="str">
        <f t="shared" si="44"/>
        <v>S</v>
      </c>
      <c r="B202" s="49">
        <f t="shared" ca="1" si="33"/>
        <v>3</v>
      </c>
      <c r="C202" s="49" t="str">
        <f t="shared" ca="1" si="37"/>
        <v>S</v>
      </c>
      <c r="D202" s="49">
        <f t="shared" ca="1" si="34"/>
        <v>0</v>
      </c>
      <c r="E202" s="49">
        <f t="shared" ca="1" si="38"/>
        <v>1</v>
      </c>
      <c r="F202" s="49">
        <f t="shared" ca="1" si="39"/>
        <v>14</v>
      </c>
      <c r="G202" s="49">
        <f t="shared" ca="1" si="40"/>
        <v>1</v>
      </c>
      <c r="H202" s="49">
        <f t="shared" ca="1" si="41"/>
        <v>0</v>
      </c>
      <c r="I202" s="49">
        <f t="shared" ca="1" si="32"/>
        <v>0</v>
      </c>
      <c r="J202" s="49">
        <f t="shared" ca="1" si="35"/>
        <v>0</v>
      </c>
      <c r="K202" s="49">
        <f t="shared" ca="1" si="36"/>
        <v>0</v>
      </c>
      <c r="L202" s="50" t="s">
        <v>52</v>
      </c>
      <c r="M202" s="51" t="s">
        <v>47</v>
      </c>
      <c r="N202" s="52" t="s">
        <v>47</v>
      </c>
      <c r="O202" s="86" t="s">
        <v>433</v>
      </c>
      <c r="P202" s="54" t="s">
        <v>57</v>
      </c>
      <c r="Q202" s="55">
        <v>261602</v>
      </c>
      <c r="R202" s="56" t="s">
        <v>434</v>
      </c>
      <c r="S202" s="57" t="s">
        <v>63</v>
      </c>
      <c r="T202" s="58">
        <v>45</v>
      </c>
      <c r="U202" s="59"/>
      <c r="V202" s="59"/>
      <c r="W202" s="88"/>
      <c r="X202" s="89"/>
      <c r="Y202" s="8"/>
      <c r="Z202" s="8"/>
    </row>
    <row r="203" spans="1:26" s="13" customFormat="1" x14ac:dyDescent="0.2">
      <c r="A203" s="48" t="str">
        <f t="shared" si="44"/>
        <v>S</v>
      </c>
      <c r="B203" s="49">
        <f t="shared" ca="1" si="33"/>
        <v>3</v>
      </c>
      <c r="C203" s="49" t="str">
        <f t="shared" ca="1" si="37"/>
        <v>S</v>
      </c>
      <c r="D203" s="49">
        <f t="shared" ca="1" si="34"/>
        <v>0</v>
      </c>
      <c r="E203" s="49">
        <f t="shared" ca="1" si="38"/>
        <v>1</v>
      </c>
      <c r="F203" s="49">
        <f t="shared" ca="1" si="39"/>
        <v>14</v>
      </c>
      <c r="G203" s="49">
        <f t="shared" ca="1" si="40"/>
        <v>1</v>
      </c>
      <c r="H203" s="49">
        <f t="shared" ca="1" si="41"/>
        <v>0</v>
      </c>
      <c r="I203" s="49">
        <f t="shared" ca="1" si="32"/>
        <v>0</v>
      </c>
      <c r="J203" s="49">
        <f t="shared" ca="1" si="35"/>
        <v>0</v>
      </c>
      <c r="K203" s="49">
        <f t="shared" ca="1" si="36"/>
        <v>0</v>
      </c>
      <c r="L203" s="50" t="s">
        <v>52</v>
      </c>
      <c r="M203" s="51" t="s">
        <v>47</v>
      </c>
      <c r="N203" s="52" t="s">
        <v>47</v>
      </c>
      <c r="O203" s="86" t="s">
        <v>435</v>
      </c>
      <c r="P203" s="54" t="s">
        <v>57</v>
      </c>
      <c r="Q203" s="55">
        <v>261503</v>
      </c>
      <c r="R203" s="56" t="s">
        <v>436</v>
      </c>
      <c r="S203" s="57" t="s">
        <v>63</v>
      </c>
      <c r="T203" s="58">
        <v>150</v>
      </c>
      <c r="U203" s="59"/>
      <c r="V203" s="59"/>
      <c r="W203" s="88"/>
      <c r="X203" s="89"/>
      <c r="Y203" s="8"/>
      <c r="Z203" s="8"/>
    </row>
    <row r="204" spans="1:26" s="13" customFormat="1" x14ac:dyDescent="0.2">
      <c r="A204" s="48">
        <f t="shared" si="44"/>
        <v>2</v>
      </c>
      <c r="B204" s="49">
        <f t="shared" ca="1" si="33"/>
        <v>2</v>
      </c>
      <c r="C204" s="49">
        <f t="shared" ca="1" si="37"/>
        <v>2</v>
      </c>
      <c r="D204" s="49">
        <f t="shared" ca="1" si="34"/>
        <v>3</v>
      </c>
      <c r="E204" s="49">
        <f t="shared" ca="1" si="38"/>
        <v>1</v>
      </c>
      <c r="F204" s="49">
        <f t="shared" ca="1" si="39"/>
        <v>15</v>
      </c>
      <c r="G204" s="49">
        <f t="shared" ca="1" si="40"/>
        <v>0</v>
      </c>
      <c r="H204" s="49">
        <f t="shared" ca="1" si="41"/>
        <v>0</v>
      </c>
      <c r="I204" s="49">
        <f t="shared" ca="1" si="32"/>
        <v>0</v>
      </c>
      <c r="J204" s="49">
        <f t="shared" ca="1" si="35"/>
        <v>3</v>
      </c>
      <c r="K204" s="49" t="e">
        <f t="shared" ca="1" si="36"/>
        <v>#N/A</v>
      </c>
      <c r="L204" s="50" t="s">
        <v>52</v>
      </c>
      <c r="M204" s="51" t="s">
        <v>58</v>
      </c>
      <c r="N204" s="52" t="s">
        <v>58</v>
      </c>
      <c r="O204" s="86" t="s">
        <v>437</v>
      </c>
      <c r="P204" s="54"/>
      <c r="Q204" s="55"/>
      <c r="R204" s="87" t="s">
        <v>438</v>
      </c>
      <c r="S204" s="57" t="s">
        <v>48</v>
      </c>
      <c r="T204" s="58"/>
      <c r="U204" s="59"/>
      <c r="V204" s="59"/>
      <c r="W204" s="88"/>
      <c r="X204" s="89"/>
      <c r="Y204" s="8"/>
      <c r="Z204" s="8"/>
    </row>
    <row r="205" spans="1:26" s="13" customFormat="1" x14ac:dyDescent="0.2">
      <c r="A205" s="48" t="str">
        <f t="shared" si="44"/>
        <v>S</v>
      </c>
      <c r="B205" s="49">
        <f t="shared" ca="1" si="33"/>
        <v>2</v>
      </c>
      <c r="C205" s="49" t="str">
        <f t="shared" ca="1" si="37"/>
        <v>S</v>
      </c>
      <c r="D205" s="49">
        <f t="shared" ca="1" si="34"/>
        <v>0</v>
      </c>
      <c r="E205" s="49">
        <f t="shared" ca="1" si="38"/>
        <v>1</v>
      </c>
      <c r="F205" s="49">
        <f t="shared" ca="1" si="39"/>
        <v>15</v>
      </c>
      <c r="G205" s="49">
        <f t="shared" ca="1" si="40"/>
        <v>0</v>
      </c>
      <c r="H205" s="49">
        <f t="shared" ca="1" si="41"/>
        <v>0</v>
      </c>
      <c r="I205" s="49">
        <f t="shared" ca="1" si="32"/>
        <v>0</v>
      </c>
      <c r="J205" s="49">
        <f t="shared" ca="1" si="35"/>
        <v>0</v>
      </c>
      <c r="K205" s="49">
        <f t="shared" ca="1" si="36"/>
        <v>0</v>
      </c>
      <c r="L205" s="50" t="s">
        <v>52</v>
      </c>
      <c r="M205" s="51" t="s">
        <v>47</v>
      </c>
      <c r="N205" s="52" t="s">
        <v>47</v>
      </c>
      <c r="O205" s="86" t="s">
        <v>439</v>
      </c>
      <c r="P205" s="54" t="s">
        <v>57</v>
      </c>
      <c r="Q205" s="55">
        <v>270501</v>
      </c>
      <c r="R205" s="56" t="s">
        <v>440</v>
      </c>
      <c r="S205" s="57" t="s">
        <v>63</v>
      </c>
      <c r="T205" s="58">
        <v>860.62</v>
      </c>
      <c r="U205" s="59"/>
      <c r="V205" s="59"/>
      <c r="W205" s="88"/>
      <c r="X205" s="89"/>
      <c r="Y205" s="8"/>
      <c r="Z205" s="8"/>
    </row>
    <row r="206" spans="1:26" s="13" customFormat="1" x14ac:dyDescent="0.2">
      <c r="A206" s="48" t="str">
        <f t="shared" si="44"/>
        <v>S</v>
      </c>
      <c r="B206" s="49">
        <f t="shared" ca="1" si="33"/>
        <v>2</v>
      </c>
      <c r="C206" s="49" t="str">
        <f t="shared" ca="1" si="37"/>
        <v>S</v>
      </c>
      <c r="D206" s="49">
        <f t="shared" ca="1" si="34"/>
        <v>0</v>
      </c>
      <c r="E206" s="49">
        <f t="shared" ca="1" si="38"/>
        <v>1</v>
      </c>
      <c r="F206" s="49">
        <f t="shared" ca="1" si="39"/>
        <v>15</v>
      </c>
      <c r="G206" s="49">
        <f t="shared" ca="1" si="40"/>
        <v>0</v>
      </c>
      <c r="H206" s="49">
        <f t="shared" ca="1" si="41"/>
        <v>0</v>
      </c>
      <c r="I206" s="49">
        <f t="shared" ca="1" si="32"/>
        <v>0</v>
      </c>
      <c r="J206" s="49">
        <f t="shared" ca="1" si="35"/>
        <v>0</v>
      </c>
      <c r="K206" s="49">
        <f t="shared" ca="1" si="36"/>
        <v>0</v>
      </c>
      <c r="L206" s="50" t="s">
        <v>52</v>
      </c>
      <c r="M206" s="51" t="s">
        <v>47</v>
      </c>
      <c r="N206" s="52" t="s">
        <v>47</v>
      </c>
      <c r="O206" s="86" t="s">
        <v>441</v>
      </c>
      <c r="P206" s="54" t="s">
        <v>57</v>
      </c>
      <c r="Q206" s="55">
        <v>271608</v>
      </c>
      <c r="R206" s="56" t="s">
        <v>442</v>
      </c>
      <c r="S206" s="57" t="s">
        <v>63</v>
      </c>
      <c r="T206" s="58">
        <v>3</v>
      </c>
      <c r="U206" s="59"/>
      <c r="V206" s="59"/>
      <c r="W206" s="88"/>
      <c r="X206" s="89"/>
      <c r="Y206" s="8"/>
      <c r="Z206" s="8"/>
    </row>
    <row r="207" spans="1:26" s="13" customFormat="1" ht="3.95" customHeight="1" x14ac:dyDescent="0.2">
      <c r="A207" s="91">
        <v>-1</v>
      </c>
      <c r="B207" s="92"/>
      <c r="C207" s="92">
        <v>-1</v>
      </c>
      <c r="D207" s="92"/>
      <c r="E207" s="92">
        <v>0</v>
      </c>
      <c r="F207" s="92">
        <v>0</v>
      </c>
      <c r="G207" s="92">
        <v>0</v>
      </c>
      <c r="H207" s="92">
        <v>0</v>
      </c>
      <c r="I207" s="92">
        <v>0</v>
      </c>
      <c r="J207" s="92"/>
      <c r="K207" s="92"/>
      <c r="L207" s="93" t="s">
        <v>52</v>
      </c>
      <c r="M207" s="94"/>
      <c r="N207" s="95"/>
      <c r="O207" s="96"/>
      <c r="P207" s="97"/>
      <c r="Q207" s="97"/>
      <c r="R207" s="97"/>
      <c r="S207" s="97"/>
      <c r="T207" s="97"/>
      <c r="U207" s="97"/>
      <c r="V207" s="97"/>
      <c r="W207" s="98"/>
    </row>
    <row r="208" spans="1:26" s="13" customFormat="1" ht="25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 t="s">
        <v>52</v>
      </c>
      <c r="M208" s="35"/>
      <c r="N208" s="35"/>
      <c r="O208" s="99"/>
      <c r="P208" s="37"/>
      <c r="Q208" s="37"/>
      <c r="R208" s="100" t="s">
        <v>443</v>
      </c>
      <c r="S208" s="28"/>
      <c r="T208" s="37"/>
      <c r="U208" s="101" t="s">
        <v>444</v>
      </c>
      <c r="V208" s="102"/>
      <c r="W208" s="103"/>
    </row>
    <row r="209" spans="1:23" s="13" customFormat="1" ht="25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 t="s">
        <v>52</v>
      </c>
      <c r="M209" s="35"/>
      <c r="N209" s="35"/>
      <c r="O209" s="99"/>
      <c r="P209" s="37"/>
      <c r="Q209" s="37"/>
      <c r="R209" s="100"/>
      <c r="S209" s="28"/>
      <c r="T209" s="37"/>
      <c r="U209" s="104" t="s">
        <v>445</v>
      </c>
      <c r="V209" s="105"/>
      <c r="W209" s="106"/>
    </row>
    <row r="210" spans="1:23" s="13" customFormat="1" ht="25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 t="s">
        <v>52</v>
      </c>
      <c r="M210" s="35"/>
      <c r="N210" s="35"/>
      <c r="O210" s="99"/>
      <c r="P210" s="37"/>
      <c r="Q210" s="37"/>
      <c r="R210" s="100"/>
      <c r="S210" s="28"/>
      <c r="T210" s="107"/>
      <c r="U210" s="108" t="s">
        <v>446</v>
      </c>
      <c r="V210" s="109"/>
      <c r="W210" s="110"/>
    </row>
    <row r="211" spans="1:23" s="13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 t="s">
        <v>52</v>
      </c>
      <c r="M211" s="35"/>
      <c r="N211" s="35"/>
      <c r="O211" s="99"/>
      <c r="P211" s="37"/>
      <c r="Q211" s="37"/>
      <c r="R211" s="100"/>
      <c r="S211" s="28"/>
      <c r="T211" s="37"/>
      <c r="U211" s="111"/>
      <c r="V211" s="112"/>
      <c r="W211" s="113"/>
    </row>
    <row r="212" spans="1:23" s="13" customFormat="1" ht="20.100000000000001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 t="s">
        <v>52</v>
      </c>
      <c r="M212" s="35"/>
      <c r="N212" s="35"/>
      <c r="O212" s="99"/>
      <c r="P212" s="37"/>
      <c r="Q212" s="37"/>
      <c r="R212" s="100"/>
      <c r="S212" s="28"/>
      <c r="T212" s="37"/>
      <c r="U212" s="114" t="s">
        <v>447</v>
      </c>
      <c r="V212" s="115"/>
      <c r="W212" s="116"/>
    </row>
    <row r="213" spans="1:23" s="13" customFormat="1" ht="20.100000000000001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 t="s">
        <v>52</v>
      </c>
      <c r="M213" s="35"/>
      <c r="N213" s="35"/>
      <c r="O213" s="99"/>
      <c r="P213" s="37"/>
      <c r="Q213" s="37"/>
      <c r="R213" s="100"/>
      <c r="S213" s="28"/>
      <c r="T213" s="37"/>
      <c r="U213" s="114" t="s">
        <v>448</v>
      </c>
      <c r="V213" s="115"/>
      <c r="W213" s="106"/>
    </row>
    <row r="214" spans="1:23" s="13" customFormat="1" ht="20.100000000000001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 t="s">
        <v>52</v>
      </c>
      <c r="M214" s="35"/>
      <c r="N214" s="35"/>
      <c r="O214" s="117"/>
      <c r="P214" s="37"/>
      <c r="Q214" s="37"/>
      <c r="R214" s="37"/>
      <c r="S214" s="28"/>
      <c r="T214" s="118"/>
      <c r="U214" s="114" t="s">
        <v>449</v>
      </c>
      <c r="V214" s="115"/>
      <c r="W214" s="106"/>
    </row>
    <row r="215" spans="1:23" s="13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 t="s">
        <v>52</v>
      </c>
      <c r="M215" s="89"/>
      <c r="N215" s="89"/>
      <c r="O215" s="119"/>
      <c r="S215" s="8"/>
      <c r="T215" s="120"/>
      <c r="U215" s="121"/>
      <c r="V215" s="121"/>
      <c r="W215" s="122"/>
    </row>
    <row r="216" spans="1:23" s="13" customFormat="1" ht="35.1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 t="s">
        <v>52</v>
      </c>
      <c r="M216" s="89"/>
      <c r="N216" s="89"/>
      <c r="O216" s="119"/>
      <c r="Q216" s="123" t="s">
        <v>450</v>
      </c>
      <c r="R216" s="123"/>
      <c r="S216" s="123"/>
      <c r="T216" s="123"/>
      <c r="U216" s="123"/>
      <c r="V216" s="123"/>
      <c r="W216" s="123"/>
    </row>
    <row r="217" spans="1:23" s="13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 t="s">
        <v>52</v>
      </c>
      <c r="M217" s="89"/>
      <c r="N217" s="89"/>
      <c r="O217" s="119"/>
      <c r="Q217" s="124" t="s">
        <v>451</v>
      </c>
      <c r="R217" s="124"/>
      <c r="S217" s="124"/>
      <c r="T217" s="124"/>
      <c r="U217" s="124"/>
      <c r="V217" s="124"/>
      <c r="W217" s="124"/>
    </row>
    <row r="218" spans="1:23" s="128" customFormat="1" x14ac:dyDescent="0.2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2" t="s">
        <v>52</v>
      </c>
      <c r="M218" s="126"/>
      <c r="N218" s="126"/>
      <c r="O218" s="127"/>
      <c r="P218" s="6"/>
      <c r="Q218" s="124" t="s">
        <v>452</v>
      </c>
      <c r="R218" s="124"/>
      <c r="S218" s="124"/>
      <c r="T218" s="124"/>
      <c r="U218" s="124"/>
      <c r="V218" s="124"/>
      <c r="W218" s="124"/>
    </row>
    <row r="219" spans="1:23" s="128" customFormat="1" ht="26.25" customHeight="1" x14ac:dyDescent="0.2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2" t="s">
        <v>52</v>
      </c>
      <c r="M219" s="126"/>
      <c r="N219" s="126"/>
      <c r="O219" s="127"/>
      <c r="P219" s="6"/>
      <c r="Q219" s="129" t="s">
        <v>453</v>
      </c>
      <c r="R219" s="123"/>
      <c r="S219" s="123"/>
      <c r="T219" s="123"/>
      <c r="U219" s="123"/>
      <c r="V219" s="123"/>
      <c r="W219" s="123"/>
    </row>
    <row r="220" spans="1:23" s="128" customFormat="1" x14ac:dyDescent="0.2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2" t="s">
        <v>52</v>
      </c>
      <c r="M220" s="126"/>
      <c r="N220" s="126"/>
      <c r="O220" s="127"/>
      <c r="P220" s="6"/>
      <c r="Q220" s="124" t="s">
        <v>454</v>
      </c>
      <c r="R220" s="124"/>
      <c r="S220" s="124"/>
      <c r="T220" s="124"/>
      <c r="U220" s="124"/>
      <c r="V220" s="124"/>
      <c r="W220" s="124"/>
    </row>
    <row r="221" spans="1:23" s="128" customFormat="1" x14ac:dyDescent="0.2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2" t="s">
        <v>52</v>
      </c>
      <c r="M221" s="126"/>
      <c r="N221" s="126"/>
      <c r="O221" s="127"/>
      <c r="P221" s="6"/>
      <c r="Q221" s="13"/>
      <c r="R221" s="6"/>
      <c r="S221" s="130"/>
      <c r="T221" s="130"/>
      <c r="U221" s="130"/>
      <c r="V221" s="130"/>
      <c r="W221" s="130"/>
    </row>
    <row r="222" spans="1:23" s="128" customFormat="1" x14ac:dyDescent="0.2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2" t="s">
        <v>52</v>
      </c>
      <c r="M222" s="126"/>
      <c r="N222" s="126"/>
      <c r="O222" s="127"/>
      <c r="P222" s="6"/>
      <c r="Q222" s="13"/>
      <c r="R222" s="6"/>
      <c r="S222" s="131"/>
      <c r="T222" s="131"/>
      <c r="U222" s="131"/>
      <c r="V222" s="131"/>
      <c r="W222" s="131"/>
    </row>
  </sheetData>
  <sheetProtection formatCells="0" formatColumns="0" formatRows="0" autoFilter="0"/>
  <autoFilter ref="L18:L221"/>
  <dataConsolidate topLabels="1">
    <dataRefs count="1">
      <dataRef ref="R20:W42" sheet="Orçamento" r:id="rId1"/>
    </dataRefs>
  </dataConsolidate>
  <mergeCells count="37">
    <mergeCell ref="S221:W221"/>
    <mergeCell ref="U214:V214"/>
    <mergeCell ref="Q216:W216"/>
    <mergeCell ref="Q217:W217"/>
    <mergeCell ref="Q218:W218"/>
    <mergeCell ref="Q219:W219"/>
    <mergeCell ref="Q220:W220"/>
    <mergeCell ref="O13:Q13"/>
    <mergeCell ref="S13:U13"/>
    <mergeCell ref="O14:W14"/>
    <mergeCell ref="O15:W15"/>
    <mergeCell ref="R208:R213"/>
    <mergeCell ref="U208:V208"/>
    <mergeCell ref="U209:V209"/>
    <mergeCell ref="U210:V210"/>
    <mergeCell ref="U212:V212"/>
    <mergeCell ref="U213:V213"/>
    <mergeCell ref="O8:W8"/>
    <mergeCell ref="O9:Q9"/>
    <mergeCell ref="O10:Q10"/>
    <mergeCell ref="R10:U10"/>
    <mergeCell ref="O11:W11"/>
    <mergeCell ref="O12:Q12"/>
    <mergeCell ref="S12:U12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166" priority="167">
      <formula>LEN(TRIM(W10))=0</formula>
    </cfRule>
  </conditionalFormatting>
  <conditionalFormatting sqref="W13">
    <cfRule type="containsBlanks" dxfId="165" priority="166">
      <formula>LEN(TRIM(W13))=0</formula>
    </cfRule>
  </conditionalFormatting>
  <conditionalFormatting sqref="O17:W98 Q106:W110 Q122:W136 O99:P144 P147:W147 Q148:W153 Q156:W168 P148:P168 P169:W173 P174:T185 P187:T187 Q188:T191 P192:T193 P196:T197 Q194:T195 Q198:T203 O147:O203 U174:W203 O204:W204 O205:O206 Q205:W206">
    <cfRule type="expression" dxfId="164" priority="162">
      <formula>OR($C17=0,$C17=4)</formula>
    </cfRule>
    <cfRule type="expression" dxfId="163" priority="163">
      <formula>$C17=3</formula>
    </cfRule>
    <cfRule type="expression" dxfId="162" priority="164">
      <formula>$C17=2</formula>
    </cfRule>
    <cfRule type="expression" dxfId="161" priority="165">
      <formula>$C17=1</formula>
    </cfRule>
  </conditionalFormatting>
  <conditionalFormatting sqref="S17:V98 P17:Q98 S106:V110 Q106:Q110 S122:V136 Q122:Q136 P99:P144 S145:V153 P147:Q147 Q148:Q153 Q156:Q168 P148:P168 S156:V173 S174:T185 P169:Q185 P187:Q187 Q188:Q191 P192:Q193 P196:Q197 Q194:Q195 Q198:Q203 S187:T206 U174:V206 P204:Q204 Q205:Q206">
    <cfRule type="expression" dxfId="160" priority="158">
      <formula>OR($C17=0,$C17=4)</formula>
    </cfRule>
    <cfRule type="expression" dxfId="159" priority="159">
      <formula>$C17=3</formula>
    </cfRule>
    <cfRule type="expression" dxfId="158" priority="160">
      <formula>$C17=2</formula>
    </cfRule>
    <cfRule type="expression" dxfId="157" priority="161">
      <formula>$C17=1</formula>
    </cfRule>
  </conditionalFormatting>
  <conditionalFormatting sqref="M17:M98 M106:M110 M122:M136 M145:M153 M156:M185 M187:M206">
    <cfRule type="cellIs" dxfId="156" priority="157" operator="notEqual">
      <formula>$N17</formula>
    </cfRule>
  </conditionalFormatting>
  <conditionalFormatting sqref="P186:T186">
    <cfRule type="expression" dxfId="155" priority="153">
      <formula>OR($C186=0,$C186=4)</formula>
    </cfRule>
    <cfRule type="expression" dxfId="154" priority="154">
      <formula>$C186=3</formula>
    </cfRule>
    <cfRule type="expression" dxfId="153" priority="155">
      <formula>$C186=2</formula>
    </cfRule>
    <cfRule type="expression" dxfId="152" priority="156">
      <formula>$C186=1</formula>
    </cfRule>
  </conditionalFormatting>
  <conditionalFormatting sqref="S186:T186 P186:Q186">
    <cfRule type="expression" dxfId="151" priority="149">
      <formula>OR($C186=0,$C186=4)</formula>
    </cfRule>
    <cfRule type="expression" dxfId="150" priority="150">
      <formula>$C186=3</formula>
    </cfRule>
    <cfRule type="expression" dxfId="149" priority="151">
      <formula>$C186=2</formula>
    </cfRule>
    <cfRule type="expression" dxfId="148" priority="152">
      <formula>$C186=1</formula>
    </cfRule>
  </conditionalFormatting>
  <conditionalFormatting sqref="M186">
    <cfRule type="cellIs" dxfId="147" priority="148" operator="notEqual">
      <formula>$N186</formula>
    </cfRule>
  </conditionalFormatting>
  <conditionalFormatting sqref="Q99:W99">
    <cfRule type="expression" dxfId="146" priority="144">
      <formula>OR($C99=0,$C99=4)</formula>
    </cfRule>
    <cfRule type="expression" dxfId="145" priority="145">
      <formula>$C99=3</formula>
    </cfRule>
    <cfRule type="expression" dxfId="144" priority="146">
      <formula>$C99=2</formula>
    </cfRule>
    <cfRule type="expression" dxfId="143" priority="147">
      <formula>$C99=1</formula>
    </cfRule>
  </conditionalFormatting>
  <conditionalFormatting sqref="S99:V99 Q99">
    <cfRule type="expression" dxfId="142" priority="140">
      <formula>OR($C99=0,$C99=4)</formula>
    </cfRule>
    <cfRule type="expression" dxfId="141" priority="141">
      <formula>$C99=3</formula>
    </cfRule>
    <cfRule type="expression" dxfId="140" priority="142">
      <formula>$C99=2</formula>
    </cfRule>
    <cfRule type="expression" dxfId="139" priority="143">
      <formula>$C99=1</formula>
    </cfRule>
  </conditionalFormatting>
  <conditionalFormatting sqref="M99">
    <cfRule type="cellIs" dxfId="138" priority="139" operator="notEqual">
      <formula>$N99</formula>
    </cfRule>
  </conditionalFormatting>
  <conditionalFormatting sqref="Q100:W100">
    <cfRule type="expression" dxfId="137" priority="135">
      <formula>OR($C100=0,$C100=4)</formula>
    </cfRule>
    <cfRule type="expression" dxfId="136" priority="136">
      <formula>$C100=3</formula>
    </cfRule>
    <cfRule type="expression" dxfId="135" priority="137">
      <formula>$C100=2</formula>
    </cfRule>
    <cfRule type="expression" dxfId="134" priority="138">
      <formula>$C100=1</formula>
    </cfRule>
  </conditionalFormatting>
  <conditionalFormatting sqref="S100:V100 Q100">
    <cfRule type="expression" dxfId="133" priority="131">
      <formula>OR($C100=0,$C100=4)</formula>
    </cfRule>
    <cfRule type="expression" dxfId="132" priority="132">
      <formula>$C100=3</formula>
    </cfRule>
    <cfRule type="expression" dxfId="131" priority="133">
      <formula>$C100=2</formula>
    </cfRule>
    <cfRule type="expression" dxfId="130" priority="134">
      <formula>$C100=1</formula>
    </cfRule>
  </conditionalFormatting>
  <conditionalFormatting sqref="M100">
    <cfRule type="cellIs" dxfId="129" priority="130" operator="notEqual">
      <formula>$N100</formula>
    </cfRule>
  </conditionalFormatting>
  <conditionalFormatting sqref="Q101:W101">
    <cfRule type="expression" dxfId="128" priority="126">
      <formula>OR($C101=0,$C101=4)</formula>
    </cfRule>
    <cfRule type="expression" dxfId="127" priority="127">
      <formula>$C101=3</formula>
    </cfRule>
    <cfRule type="expression" dxfId="126" priority="128">
      <formula>$C101=2</formula>
    </cfRule>
    <cfRule type="expression" dxfId="125" priority="129">
      <formula>$C101=1</formula>
    </cfRule>
  </conditionalFormatting>
  <conditionalFormatting sqref="S101:V101 Q101">
    <cfRule type="expression" dxfId="124" priority="122">
      <formula>OR($C101=0,$C101=4)</formula>
    </cfRule>
    <cfRule type="expression" dxfId="123" priority="123">
      <formula>$C101=3</formula>
    </cfRule>
    <cfRule type="expression" dxfId="122" priority="124">
      <formula>$C101=2</formula>
    </cfRule>
    <cfRule type="expression" dxfId="121" priority="125">
      <formula>$C101=1</formula>
    </cfRule>
  </conditionalFormatting>
  <conditionalFormatting sqref="M101">
    <cfRule type="cellIs" dxfId="120" priority="121" operator="notEqual">
      <formula>$N101</formula>
    </cfRule>
  </conditionalFormatting>
  <conditionalFormatting sqref="Q102:W102">
    <cfRule type="expression" dxfId="119" priority="117">
      <formula>OR($C102=0,$C102=4)</formula>
    </cfRule>
    <cfRule type="expression" dxfId="118" priority="118">
      <formula>$C102=3</formula>
    </cfRule>
    <cfRule type="expression" dxfId="117" priority="119">
      <formula>$C102=2</formula>
    </cfRule>
    <cfRule type="expression" dxfId="116" priority="120">
      <formula>$C102=1</formula>
    </cfRule>
  </conditionalFormatting>
  <conditionalFormatting sqref="S102:V102 Q102">
    <cfRule type="expression" dxfId="115" priority="113">
      <formula>OR($C102=0,$C102=4)</formula>
    </cfRule>
    <cfRule type="expression" dxfId="114" priority="114">
      <formula>$C102=3</formula>
    </cfRule>
    <cfRule type="expression" dxfId="113" priority="115">
      <formula>$C102=2</formula>
    </cfRule>
    <cfRule type="expression" dxfId="112" priority="116">
      <formula>$C102=1</formula>
    </cfRule>
  </conditionalFormatting>
  <conditionalFormatting sqref="M102">
    <cfRule type="cellIs" dxfId="111" priority="112" operator="notEqual">
      <formula>$N102</formula>
    </cfRule>
  </conditionalFormatting>
  <conditionalFormatting sqref="Q103:W103">
    <cfRule type="expression" dxfId="110" priority="108">
      <formula>OR($C103=0,$C103=4)</formula>
    </cfRule>
    <cfRule type="expression" dxfId="109" priority="109">
      <formula>$C103=3</formula>
    </cfRule>
    <cfRule type="expression" dxfId="108" priority="110">
      <formula>$C103=2</formula>
    </cfRule>
    <cfRule type="expression" dxfId="107" priority="111">
      <formula>$C103=1</formula>
    </cfRule>
  </conditionalFormatting>
  <conditionalFormatting sqref="S103:V103 Q103">
    <cfRule type="expression" dxfId="106" priority="104">
      <formula>OR($C103=0,$C103=4)</formula>
    </cfRule>
    <cfRule type="expression" dxfId="105" priority="105">
      <formula>$C103=3</formula>
    </cfRule>
    <cfRule type="expression" dxfId="104" priority="106">
      <formula>$C103=2</formula>
    </cfRule>
    <cfRule type="expression" dxfId="103" priority="107">
      <formula>$C103=1</formula>
    </cfRule>
  </conditionalFormatting>
  <conditionalFormatting sqref="M103">
    <cfRule type="cellIs" dxfId="102" priority="103" operator="notEqual">
      <formula>$N103</formula>
    </cfRule>
  </conditionalFormatting>
  <conditionalFormatting sqref="Q104:W104">
    <cfRule type="expression" dxfId="101" priority="99">
      <formula>OR($C104=0,$C104=4)</formula>
    </cfRule>
    <cfRule type="expression" dxfId="100" priority="100">
      <formula>$C104=3</formula>
    </cfRule>
    <cfRule type="expression" dxfId="99" priority="101">
      <formula>$C104=2</formula>
    </cfRule>
    <cfRule type="expression" dxfId="98" priority="102">
      <formula>$C104=1</formula>
    </cfRule>
  </conditionalFormatting>
  <conditionalFormatting sqref="S104:V104 Q104">
    <cfRule type="expression" dxfId="97" priority="95">
      <formula>OR($C104=0,$C104=4)</formula>
    </cfRule>
    <cfRule type="expression" dxfId="96" priority="96">
      <formula>$C104=3</formula>
    </cfRule>
    <cfRule type="expression" dxfId="95" priority="97">
      <formula>$C104=2</formula>
    </cfRule>
    <cfRule type="expression" dxfId="94" priority="98">
      <formula>$C104=1</formula>
    </cfRule>
  </conditionalFormatting>
  <conditionalFormatting sqref="M104">
    <cfRule type="cellIs" dxfId="93" priority="94" operator="notEqual">
      <formula>$N104</formula>
    </cfRule>
  </conditionalFormatting>
  <conditionalFormatting sqref="Q137:W144">
    <cfRule type="expression" dxfId="92" priority="90">
      <formula>OR($C137=0,$C137=4)</formula>
    </cfRule>
    <cfRule type="expression" dxfId="91" priority="91">
      <formula>$C137=3</formula>
    </cfRule>
    <cfRule type="expression" dxfId="90" priority="92">
      <formula>$C137=2</formula>
    </cfRule>
    <cfRule type="expression" dxfId="89" priority="93">
      <formula>$C137=1</formula>
    </cfRule>
  </conditionalFormatting>
  <conditionalFormatting sqref="Q137:Q144 S137:V144">
    <cfRule type="expression" dxfId="88" priority="86">
      <formula>OR($C137=0,$C137=4)</formula>
    </cfRule>
    <cfRule type="expression" dxfId="87" priority="87">
      <formula>$C137=3</formula>
    </cfRule>
    <cfRule type="expression" dxfId="86" priority="88">
      <formula>$C137=2</formula>
    </cfRule>
    <cfRule type="expression" dxfId="85" priority="89">
      <formula>$C137=1</formula>
    </cfRule>
  </conditionalFormatting>
  <conditionalFormatting sqref="M137:M144">
    <cfRule type="cellIs" dxfId="84" priority="85" operator="notEqual">
      <formula>$N137</formula>
    </cfRule>
  </conditionalFormatting>
  <conditionalFormatting sqref="Q154:W155">
    <cfRule type="expression" dxfId="83" priority="81">
      <formula>OR($C154=0,$C154=4)</formula>
    </cfRule>
    <cfRule type="expression" dxfId="82" priority="82">
      <formula>$C154=3</formula>
    </cfRule>
    <cfRule type="expression" dxfId="81" priority="83">
      <formula>$C154=2</formula>
    </cfRule>
    <cfRule type="expression" dxfId="80" priority="84">
      <formula>$C154=1</formula>
    </cfRule>
  </conditionalFormatting>
  <conditionalFormatting sqref="S154:V155 Q154:Q155">
    <cfRule type="expression" dxfId="79" priority="77">
      <formula>OR($C154=0,$C154=4)</formula>
    </cfRule>
    <cfRule type="expression" dxfId="78" priority="78">
      <formula>$C154=3</formula>
    </cfRule>
    <cfRule type="expression" dxfId="77" priority="79">
      <formula>$C154=2</formula>
    </cfRule>
    <cfRule type="expression" dxfId="76" priority="80">
      <formula>$C154=1</formula>
    </cfRule>
  </conditionalFormatting>
  <conditionalFormatting sqref="M154:M155">
    <cfRule type="cellIs" dxfId="75" priority="76" operator="notEqual">
      <formula>$N154</formula>
    </cfRule>
  </conditionalFormatting>
  <conditionalFormatting sqref="Q105:W105">
    <cfRule type="expression" dxfId="74" priority="72">
      <formula>OR($C105=0,$C105=4)</formula>
    </cfRule>
    <cfRule type="expression" dxfId="73" priority="73">
      <formula>$C105=3</formula>
    </cfRule>
    <cfRule type="expression" dxfId="72" priority="74">
      <formula>$C105=2</formula>
    </cfRule>
    <cfRule type="expression" dxfId="71" priority="75">
      <formula>$C105=1</formula>
    </cfRule>
  </conditionalFormatting>
  <conditionalFormatting sqref="S105:V105 Q105">
    <cfRule type="expression" dxfId="70" priority="68">
      <formula>OR($C105=0,$C105=4)</formula>
    </cfRule>
    <cfRule type="expression" dxfId="69" priority="69">
      <formula>$C105=3</formula>
    </cfRule>
    <cfRule type="expression" dxfId="68" priority="70">
      <formula>$C105=2</formula>
    </cfRule>
    <cfRule type="expression" dxfId="67" priority="71">
      <formula>$C105=1</formula>
    </cfRule>
  </conditionalFormatting>
  <conditionalFormatting sqref="M105">
    <cfRule type="cellIs" dxfId="66" priority="67" operator="notEqual">
      <formula>$N105</formula>
    </cfRule>
  </conditionalFormatting>
  <conditionalFormatting sqref="Q111:W119">
    <cfRule type="expression" dxfId="65" priority="63">
      <formula>OR($C111=0,$C111=4)</formula>
    </cfRule>
    <cfRule type="expression" dxfId="64" priority="64">
      <formula>$C111=3</formula>
    </cfRule>
    <cfRule type="expression" dxfId="63" priority="65">
      <formula>$C111=2</formula>
    </cfRule>
    <cfRule type="expression" dxfId="62" priority="66">
      <formula>$C111=1</formula>
    </cfRule>
  </conditionalFormatting>
  <conditionalFormatting sqref="S111:V119 Q111:Q119">
    <cfRule type="expression" dxfId="61" priority="59">
      <formula>OR($C111=0,$C111=4)</formula>
    </cfRule>
    <cfRule type="expression" dxfId="60" priority="60">
      <formula>$C111=3</formula>
    </cfRule>
    <cfRule type="expression" dxfId="59" priority="61">
      <formula>$C111=2</formula>
    </cfRule>
    <cfRule type="expression" dxfId="58" priority="62">
      <formula>$C111=1</formula>
    </cfRule>
  </conditionalFormatting>
  <conditionalFormatting sqref="M111:M119">
    <cfRule type="cellIs" dxfId="57" priority="58" operator="notEqual">
      <formula>$N111</formula>
    </cfRule>
  </conditionalFormatting>
  <conditionalFormatting sqref="Q120:W121">
    <cfRule type="expression" dxfId="56" priority="54">
      <formula>OR($C120=0,$C120=4)</formula>
    </cfRule>
    <cfRule type="expression" dxfId="55" priority="55">
      <formula>$C120=3</formula>
    </cfRule>
    <cfRule type="expression" dxfId="54" priority="56">
      <formula>$C120=2</formula>
    </cfRule>
    <cfRule type="expression" dxfId="53" priority="57">
      <formula>$C120=1</formula>
    </cfRule>
  </conditionalFormatting>
  <conditionalFormatting sqref="S120:V121 Q120:Q121">
    <cfRule type="expression" dxfId="52" priority="50">
      <formula>OR($C120=0,$C120=4)</formula>
    </cfRule>
    <cfRule type="expression" dxfId="51" priority="51">
      <formula>$C120=3</formula>
    </cfRule>
    <cfRule type="expression" dxfId="50" priority="52">
      <formula>$C120=2</formula>
    </cfRule>
    <cfRule type="expression" dxfId="49" priority="53">
      <formula>$C120=1</formula>
    </cfRule>
  </conditionalFormatting>
  <conditionalFormatting sqref="M120:M121">
    <cfRule type="cellIs" dxfId="48" priority="49" operator="notEqual">
      <formula>$N120</formula>
    </cfRule>
  </conditionalFormatting>
  <conditionalFormatting sqref="O145:O146 Q145:W146">
    <cfRule type="expression" dxfId="47" priority="45">
      <formula>OR($C145=0,$C145=4)</formula>
    </cfRule>
    <cfRule type="expression" dxfId="46" priority="46">
      <formula>$C145=3</formula>
    </cfRule>
    <cfRule type="expression" dxfId="45" priority="47">
      <formula>$C145=2</formula>
    </cfRule>
    <cfRule type="expression" dxfId="44" priority="48">
      <formula>$C145=1</formula>
    </cfRule>
  </conditionalFormatting>
  <conditionalFormatting sqref="Q145:Q146">
    <cfRule type="expression" dxfId="43" priority="41">
      <formula>OR($C145=0,$C145=4)</formula>
    </cfRule>
    <cfRule type="expression" dxfId="42" priority="42">
      <formula>$C145=3</formula>
    </cfRule>
    <cfRule type="expression" dxfId="41" priority="43">
      <formula>$C145=2</formula>
    </cfRule>
    <cfRule type="expression" dxfId="40" priority="44">
      <formula>$C145=1</formula>
    </cfRule>
  </conditionalFormatting>
  <conditionalFormatting sqref="P145:P146">
    <cfRule type="expression" dxfId="39" priority="37">
      <formula>OR($C145=0,$C145=4)</formula>
    </cfRule>
    <cfRule type="expression" dxfId="38" priority="38">
      <formula>$C145=3</formula>
    </cfRule>
    <cfRule type="expression" dxfId="37" priority="39">
      <formula>$C145=2</formula>
    </cfRule>
    <cfRule type="expression" dxfId="36" priority="40">
      <formula>$C145=1</formula>
    </cfRule>
  </conditionalFormatting>
  <conditionalFormatting sqref="P145:P146">
    <cfRule type="expression" dxfId="35" priority="33">
      <formula>OR($C145=0,$C145=4)</formula>
    </cfRule>
    <cfRule type="expression" dxfId="34" priority="34">
      <formula>$C145=3</formula>
    </cfRule>
    <cfRule type="expression" dxfId="33" priority="35">
      <formula>$C145=2</formula>
    </cfRule>
    <cfRule type="expression" dxfId="32" priority="36">
      <formula>$C145=1</formula>
    </cfRule>
  </conditionalFormatting>
  <conditionalFormatting sqref="P188:P191">
    <cfRule type="expression" dxfId="31" priority="29">
      <formula>OR($C188=0,$C188=4)</formula>
    </cfRule>
    <cfRule type="expression" dxfId="30" priority="30">
      <formula>$C188=3</formula>
    </cfRule>
    <cfRule type="expression" dxfId="29" priority="31">
      <formula>$C188=2</formula>
    </cfRule>
    <cfRule type="expression" dxfId="28" priority="32">
      <formula>$C188=1</formula>
    </cfRule>
  </conditionalFormatting>
  <conditionalFormatting sqref="P188:P191">
    <cfRule type="expression" dxfId="27" priority="25">
      <formula>OR($C188=0,$C188=4)</formula>
    </cfRule>
    <cfRule type="expression" dxfId="26" priority="26">
      <formula>$C188=3</formula>
    </cfRule>
    <cfRule type="expression" dxfId="25" priority="27">
      <formula>$C188=2</formula>
    </cfRule>
    <cfRule type="expression" dxfId="24" priority="28">
      <formula>$C188=1</formula>
    </cfRule>
  </conditionalFormatting>
  <conditionalFormatting sqref="P194:P195">
    <cfRule type="expression" dxfId="23" priority="21">
      <formula>OR($C194=0,$C194=4)</formula>
    </cfRule>
    <cfRule type="expression" dxfId="22" priority="22">
      <formula>$C194=3</formula>
    </cfRule>
    <cfRule type="expression" dxfId="21" priority="23">
      <formula>$C194=2</formula>
    </cfRule>
    <cfRule type="expression" dxfId="20" priority="24">
      <formula>$C194=1</formula>
    </cfRule>
  </conditionalFormatting>
  <conditionalFormatting sqref="P194:P195">
    <cfRule type="expression" dxfId="19" priority="17">
      <formula>OR($C194=0,$C194=4)</formula>
    </cfRule>
    <cfRule type="expression" dxfId="18" priority="18">
      <formula>$C194=3</formula>
    </cfRule>
    <cfRule type="expression" dxfId="17" priority="19">
      <formula>$C194=2</formula>
    </cfRule>
    <cfRule type="expression" dxfId="16" priority="20">
      <formula>$C194=1</formula>
    </cfRule>
  </conditionalFormatting>
  <conditionalFormatting sqref="P198:P203">
    <cfRule type="expression" dxfId="15" priority="13">
      <formula>OR($C198=0,$C198=4)</formula>
    </cfRule>
    <cfRule type="expression" dxfId="14" priority="14">
      <formula>$C198=3</formula>
    </cfRule>
    <cfRule type="expression" dxfId="13" priority="15">
      <formula>$C198=2</formula>
    </cfRule>
    <cfRule type="expression" dxfId="12" priority="16">
      <formula>$C198=1</formula>
    </cfRule>
  </conditionalFormatting>
  <conditionalFormatting sqref="P198:P203">
    <cfRule type="expression" dxfId="11" priority="9">
      <formula>OR($C198=0,$C198=4)</formula>
    </cfRule>
    <cfRule type="expression" dxfId="10" priority="10">
      <formula>$C198=3</formula>
    </cfRule>
    <cfRule type="expression" dxfId="9" priority="11">
      <formula>$C198=2</formula>
    </cfRule>
    <cfRule type="expression" dxfId="8" priority="12">
      <formula>$C198=1</formula>
    </cfRule>
  </conditionalFormatting>
  <conditionalFormatting sqref="P205:P206">
    <cfRule type="expression" dxfId="7" priority="5">
      <formula>OR($C205=0,$C205=4)</formula>
    </cfRule>
    <cfRule type="expression" dxfId="6" priority="6">
      <formula>$C205=3</formula>
    </cfRule>
    <cfRule type="expression" dxfId="5" priority="7">
      <formula>$C205=2</formula>
    </cfRule>
    <cfRule type="expression" dxfId="4" priority="8">
      <formula>$C205=1</formula>
    </cfRule>
  </conditionalFormatting>
  <conditionalFormatting sqref="P205:P206">
    <cfRule type="expression" dxfId="3" priority="1">
      <formula>OR($C205=0,$C205=4)</formula>
    </cfRule>
    <cfRule type="expression" dxfId="2" priority="2">
      <formula>$C205=3</formula>
    </cfRule>
    <cfRule type="expression" dxfId="1" priority="3">
      <formula>$C205=2</formula>
    </cfRule>
    <cfRule type="expression" dxfId="0" priority="4">
      <formula>$C205=1</formula>
    </cfRule>
  </conditionalFormatting>
  <dataValidations count="16"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206">
      <formula1>IF(M17="Nível 2",ORÇAMENTO.ListaServiços,"ERRO")</formula1>
    </dataValidation>
    <dataValidation type="custom" allowBlank="1" showInputMessage="1" showErrorMessage="1" sqref="A207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206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206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 xml:space="preserve">&amp;C&amp;"Times New Roman,Normal"&amp;5VICTOR BERNARDES TORRES
 ENGENHEIRO CIVIL
CREA 1016105843/D-GO&amp;R&amp;"Times New Roman,Normal"&amp;5ART Nº 1020180191275  </oddFooter>
  </headerFooter>
  <rowBreaks count="2" manualBreakCount="2">
    <brk id="94" min="14" max="22" man="1"/>
    <brk id="168" min="14" max="22" man="1"/>
  </rowBreaks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16</vt:i4>
      </vt:variant>
    </vt:vector>
  </HeadingPairs>
  <TitlesOfParts>
    <vt:vector size="17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2020-01-10T12:43:38Z</dcterms:created>
  <dcterms:modified xsi:type="dcterms:W3CDTF">2020-01-10T12:44:36Z</dcterms:modified>
</cp:coreProperties>
</file>