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760"/>
  </bookViews>
  <sheets>
    <sheet name="Plan1" sheetId="1" r:id="rId1"/>
    <sheet name="Plan2" sheetId="2" r:id="rId2"/>
    <sheet name="Plan3" sheetId="3" r:id="rId3"/>
  </sheets>
  <calcPr calcId="191029"/>
</workbook>
</file>

<file path=xl/calcChain.xml><?xml version="1.0" encoding="utf-8"?>
<calcChain xmlns="http://schemas.openxmlformats.org/spreadsheetml/2006/main">
  <c r="K42" i="1"/>
  <c r="K97"/>
  <c r="K82"/>
  <c r="K599"/>
  <c r="K188"/>
  <c r="K19"/>
  <c r="K20"/>
  <c r="K21"/>
  <c r="K22"/>
  <c r="K23"/>
  <c r="K24"/>
  <c r="K26"/>
  <c r="K27"/>
  <c r="K28"/>
  <c r="K29"/>
  <c r="K31"/>
  <c r="K30" s="1"/>
  <c r="K32"/>
  <c r="K34"/>
  <c r="K35"/>
  <c r="K36"/>
  <c r="K38"/>
  <c r="K39"/>
  <c r="K40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9"/>
  <c r="K80"/>
  <c r="K81"/>
  <c r="K83"/>
  <c r="K84"/>
  <c r="K85"/>
  <c r="K86"/>
  <c r="K87"/>
  <c r="K88"/>
  <c r="K89"/>
  <c r="K90"/>
  <c r="K91"/>
  <c r="K92"/>
  <c r="K93"/>
  <c r="K94"/>
  <c r="K95"/>
  <c r="K96"/>
  <c r="K99"/>
  <c r="K100"/>
  <c r="K101"/>
  <c r="K102"/>
  <c r="K104"/>
  <c r="K103" s="1"/>
  <c r="K105"/>
  <c r="K108"/>
  <c r="K107" s="1"/>
  <c r="K109"/>
  <c r="K111"/>
  <c r="K110" s="1"/>
  <c r="K112"/>
  <c r="K114"/>
  <c r="K113" s="1"/>
  <c r="K115"/>
  <c r="K118"/>
  <c r="K117" s="1"/>
  <c r="K119"/>
  <c r="K122"/>
  <c r="K123"/>
  <c r="K124"/>
  <c r="K125"/>
  <c r="K126"/>
  <c r="K127"/>
  <c r="K129"/>
  <c r="K130"/>
  <c r="K131"/>
  <c r="K134"/>
  <c r="K133" s="1"/>
  <c r="K135"/>
  <c r="K137"/>
  <c r="K136" s="1"/>
  <c r="K138"/>
  <c r="K140"/>
  <c r="K141"/>
  <c r="K142"/>
  <c r="K145"/>
  <c r="K146"/>
  <c r="K147"/>
  <c r="K148"/>
  <c r="K149"/>
  <c r="K150"/>
  <c r="K151"/>
  <c r="K152"/>
  <c r="K153"/>
  <c r="K154"/>
  <c r="K156"/>
  <c r="K155" s="1"/>
  <c r="K157"/>
  <c r="K159"/>
  <c r="K158" s="1"/>
  <c r="K160"/>
  <c r="K163"/>
  <c r="K162" s="1"/>
  <c r="K166"/>
  <c r="K165" s="1"/>
  <c r="K167"/>
  <c r="K170"/>
  <c r="K171"/>
  <c r="K172"/>
  <c r="K173"/>
  <c r="K174"/>
  <c r="K177"/>
  <c r="K176" s="1"/>
  <c r="K180"/>
  <c r="K179" s="1"/>
  <c r="K181"/>
  <c r="K183"/>
  <c r="K182" s="1"/>
  <c r="K184"/>
  <c r="K187"/>
  <c r="K191"/>
  <c r="K190" s="1"/>
  <c r="K194"/>
  <c r="K193" s="1"/>
  <c r="K197"/>
  <c r="K196" s="1"/>
  <c r="K200"/>
  <c r="K199" s="1"/>
  <c r="K201"/>
  <c r="K203"/>
  <c r="K202" s="1"/>
  <c r="K204"/>
  <c r="K207"/>
  <c r="K208"/>
  <c r="K209"/>
  <c r="K210"/>
  <c r="K211"/>
  <c r="K212"/>
  <c r="K214"/>
  <c r="K215"/>
  <c r="K216"/>
  <c r="K219"/>
  <c r="K218" s="1"/>
  <c r="K217" s="1"/>
  <c r="K220"/>
  <c r="K223"/>
  <c r="K222" s="1"/>
  <c r="K221" s="1"/>
  <c r="K224"/>
  <c r="K227"/>
  <c r="K228"/>
  <c r="K229"/>
  <c r="K232"/>
  <c r="K231" s="1"/>
  <c r="K235"/>
  <c r="K234" s="1"/>
  <c r="K236"/>
  <c r="K239"/>
  <c r="K238" s="1"/>
  <c r="K242"/>
  <c r="K241" s="1"/>
  <c r="K243"/>
  <c r="K245"/>
  <c r="K246"/>
  <c r="K247"/>
  <c r="K250"/>
  <c r="K249" s="1"/>
  <c r="K251"/>
  <c r="K253"/>
  <c r="K252" s="1"/>
  <c r="K254"/>
  <c r="K257"/>
  <c r="K258"/>
  <c r="K259"/>
  <c r="K262"/>
  <c r="K263"/>
  <c r="K264"/>
  <c r="K265"/>
  <c r="K267"/>
  <c r="K268"/>
  <c r="K269"/>
  <c r="K270"/>
  <c r="K271"/>
  <c r="K272"/>
  <c r="K273"/>
  <c r="K274"/>
  <c r="K276"/>
  <c r="K275" s="1"/>
  <c r="K277"/>
  <c r="K280"/>
  <c r="K281"/>
  <c r="K282"/>
  <c r="K283"/>
  <c r="K284"/>
  <c r="K285"/>
  <c r="K286"/>
  <c r="K287"/>
  <c r="K288"/>
  <c r="K289"/>
  <c r="K290"/>
  <c r="K292"/>
  <c r="K293"/>
  <c r="K294"/>
  <c r="K295"/>
  <c r="K296"/>
  <c r="K297"/>
  <c r="K299"/>
  <c r="K300"/>
  <c r="K301"/>
  <c r="K302"/>
  <c r="K303"/>
  <c r="K304"/>
  <c r="K305"/>
  <c r="K306"/>
  <c r="K307"/>
  <c r="K309"/>
  <c r="K308" s="1"/>
  <c r="K310"/>
  <c r="K312"/>
  <c r="K311" s="1"/>
  <c r="K313"/>
  <c r="K315"/>
  <c r="K314" s="1"/>
  <c r="K316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6"/>
  <c r="K357"/>
  <c r="K358"/>
  <c r="K359"/>
  <c r="K360"/>
  <c r="K361"/>
  <c r="K362"/>
  <c r="K363"/>
  <c r="K364"/>
  <c r="K365"/>
  <c r="K366"/>
  <c r="K367"/>
  <c r="K368"/>
  <c r="K369"/>
  <c r="K371"/>
  <c r="K372"/>
  <c r="K373"/>
  <c r="K374"/>
  <c r="K375"/>
  <c r="K376"/>
  <c r="K377"/>
  <c r="K378"/>
  <c r="K379"/>
  <c r="K381"/>
  <c r="K382"/>
  <c r="K383"/>
  <c r="K386"/>
  <c r="K387"/>
  <c r="K388"/>
  <c r="K389"/>
  <c r="K391"/>
  <c r="K392"/>
  <c r="K393"/>
  <c r="K395"/>
  <c r="K396"/>
  <c r="K397"/>
  <c r="K398"/>
  <c r="K400"/>
  <c r="K399" s="1"/>
  <c r="K401"/>
  <c r="K403"/>
  <c r="K404"/>
  <c r="K405"/>
  <c r="K406"/>
  <c r="K408"/>
  <c r="K409"/>
  <c r="K410"/>
  <c r="K411"/>
  <c r="K412"/>
  <c r="K413"/>
  <c r="K415"/>
  <c r="K416"/>
  <c r="K417"/>
  <c r="K418"/>
  <c r="K419"/>
  <c r="K421"/>
  <c r="K422"/>
  <c r="K423"/>
  <c r="K426"/>
  <c r="K425" s="1"/>
  <c r="K427"/>
  <c r="K429"/>
  <c r="K428" s="1"/>
  <c r="K430"/>
  <c r="K432"/>
  <c r="K433"/>
  <c r="K434"/>
  <c r="K435"/>
  <c r="K436"/>
  <c r="K438"/>
  <c r="K439"/>
  <c r="K440"/>
  <c r="K441"/>
  <c r="K443"/>
  <c r="K444"/>
  <c r="K445"/>
  <c r="K446"/>
  <c r="K447"/>
  <c r="K449"/>
  <c r="K450"/>
  <c r="K451"/>
  <c r="K453"/>
  <c r="K452" s="1"/>
  <c r="K454"/>
  <c r="K456"/>
  <c r="K457"/>
  <c r="K458"/>
  <c r="K459"/>
  <c r="K461"/>
  <c r="K462"/>
  <c r="K463"/>
  <c r="K465"/>
  <c r="K466"/>
  <c r="K467"/>
  <c r="K470"/>
  <c r="K469" s="1"/>
  <c r="K471"/>
  <c r="K473"/>
  <c r="K472" s="1"/>
  <c r="K474"/>
  <c r="K476"/>
  <c r="K475" s="1"/>
  <c r="K477"/>
  <c r="K479"/>
  <c r="K478" s="1"/>
  <c r="K480"/>
  <c r="K482"/>
  <c r="K483"/>
  <c r="K484"/>
  <c r="K485"/>
  <c r="K486"/>
  <c r="K489"/>
  <c r="K490"/>
  <c r="K491"/>
  <c r="K493"/>
  <c r="K494"/>
  <c r="K495"/>
  <c r="K496"/>
  <c r="K498"/>
  <c r="K497" s="1"/>
  <c r="K499"/>
  <c r="K500"/>
  <c r="K502"/>
  <c r="K503"/>
  <c r="K504"/>
  <c r="K505"/>
  <c r="K506"/>
  <c r="K509"/>
  <c r="K510"/>
  <c r="K511"/>
  <c r="K513"/>
  <c r="K514"/>
  <c r="K515"/>
  <c r="K518"/>
  <c r="K517" s="1"/>
  <c r="K519"/>
  <c r="K521"/>
  <c r="K522"/>
  <c r="K523"/>
  <c r="K524"/>
  <c r="K526"/>
  <c r="K527"/>
  <c r="K528"/>
  <c r="K530"/>
  <c r="K531"/>
  <c r="K532"/>
  <c r="K534"/>
  <c r="K533" s="1"/>
  <c r="K535"/>
  <c r="K538"/>
  <c r="K539"/>
  <c r="K540"/>
  <c r="K542"/>
  <c r="K543"/>
  <c r="K544"/>
  <c r="K546"/>
  <c r="K547"/>
  <c r="K548"/>
  <c r="K550"/>
  <c r="K549" s="1"/>
  <c r="K551"/>
  <c r="K553"/>
  <c r="K552" s="1"/>
  <c r="K554"/>
  <c r="K556"/>
  <c r="K555" s="1"/>
  <c r="K557"/>
  <c r="K559"/>
  <c r="K558" s="1"/>
  <c r="K560"/>
  <c r="K562"/>
  <c r="K561" s="1"/>
  <c r="K563"/>
  <c r="K566"/>
  <c r="K567"/>
  <c r="K568"/>
  <c r="K569"/>
  <c r="K570"/>
  <c r="K572"/>
  <c r="K573"/>
  <c r="K574"/>
  <c r="K578"/>
  <c r="K577" s="1"/>
  <c r="K576" s="1"/>
  <c r="K579"/>
  <c r="K582"/>
  <c r="K583"/>
  <c r="K584"/>
  <c r="K585"/>
  <c r="K586"/>
  <c r="K587"/>
  <c r="K589"/>
  <c r="K590"/>
  <c r="K591"/>
  <c r="K594"/>
  <c r="K593" s="1"/>
  <c r="K595"/>
  <c r="K597"/>
  <c r="K596" s="1"/>
  <c r="K598"/>
  <c r="K601"/>
  <c r="K602"/>
  <c r="K603"/>
  <c r="K604"/>
  <c r="K605"/>
  <c r="K607"/>
  <c r="K608"/>
  <c r="K609"/>
  <c r="K610"/>
  <c r="K611"/>
  <c r="K612"/>
  <c r="K613"/>
  <c r="K614"/>
  <c r="K615"/>
  <c r="K616"/>
  <c r="K618"/>
  <c r="K617" s="1"/>
  <c r="K619"/>
  <c r="K622"/>
  <c r="K623"/>
  <c r="K624"/>
  <c r="K625"/>
  <c r="K626"/>
  <c r="K627"/>
  <c r="K628"/>
  <c r="K629"/>
  <c r="K630"/>
  <c r="K631"/>
  <c r="K633"/>
  <c r="K634"/>
  <c r="K635"/>
  <c r="K636"/>
  <c r="K637"/>
  <c r="K638"/>
  <c r="K640"/>
  <c r="K641"/>
  <c r="K642"/>
  <c r="K643"/>
  <c r="K644"/>
  <c r="K645"/>
  <c r="K646"/>
  <c r="K647"/>
  <c r="K648"/>
  <c r="K651"/>
  <c r="K650" s="1"/>
  <c r="K649" s="1"/>
  <c r="K652"/>
  <c r="K654"/>
  <c r="K653" s="1"/>
  <c r="K655"/>
  <c r="K657"/>
  <c r="K656" s="1"/>
  <c r="K658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6"/>
  <c r="K697"/>
  <c r="K698"/>
  <c r="K701"/>
  <c r="K700" s="1"/>
  <c r="K699" s="1"/>
  <c r="K702"/>
  <c r="K704"/>
  <c r="K703" s="1"/>
  <c r="K705"/>
  <c r="K707"/>
  <c r="K708"/>
  <c r="K709"/>
  <c r="K710"/>
  <c r="K711"/>
  <c r="K714"/>
  <c r="K713" s="1"/>
  <c r="K715"/>
  <c r="K717"/>
  <c r="K716" s="1"/>
  <c r="K718"/>
  <c r="K720"/>
  <c r="K719" s="1"/>
  <c r="K721"/>
  <c r="K723"/>
  <c r="K724"/>
  <c r="K725"/>
  <c r="K727"/>
  <c r="K728"/>
  <c r="K729"/>
  <c r="K732"/>
  <c r="K731" s="1"/>
  <c r="K733"/>
  <c r="K735"/>
  <c r="K736"/>
  <c r="K737"/>
  <c r="K738"/>
  <c r="K740"/>
  <c r="K741"/>
  <c r="K742"/>
  <c r="K744"/>
  <c r="K743" s="1"/>
  <c r="K745"/>
  <c r="K748"/>
  <c r="K749"/>
  <c r="K750"/>
  <c r="K752"/>
  <c r="K753"/>
  <c r="K754"/>
  <c r="K756"/>
  <c r="K757"/>
  <c r="K758"/>
  <c r="K760"/>
  <c r="K759" s="1"/>
  <c r="K761"/>
  <c r="K763"/>
  <c r="K762" s="1"/>
  <c r="K764"/>
  <c r="K766"/>
  <c r="K765" s="1"/>
  <c r="K767"/>
  <c r="K769"/>
  <c r="K768" s="1"/>
  <c r="K770"/>
  <c r="K772"/>
  <c r="K771" s="1"/>
  <c r="K773"/>
  <c r="K776"/>
  <c r="K777"/>
  <c r="K778"/>
  <c r="K780"/>
  <c r="K781"/>
  <c r="K782"/>
  <c r="K786"/>
  <c r="K787"/>
  <c r="K788"/>
  <c r="K789"/>
  <c r="K791"/>
  <c r="K792"/>
  <c r="K790" s="1"/>
  <c r="K793"/>
  <c r="K795"/>
  <c r="K794" s="1"/>
  <c r="K796"/>
  <c r="K798"/>
  <c r="K797" s="1"/>
  <c r="K799"/>
  <c r="K801"/>
  <c r="K800" s="1"/>
  <c r="K802"/>
  <c r="K804"/>
  <c r="K803" s="1"/>
  <c r="K805"/>
  <c r="K808"/>
  <c r="K809"/>
  <c r="K810"/>
  <c r="K814"/>
  <c r="K815"/>
  <c r="K816"/>
  <c r="K819"/>
  <c r="K820"/>
  <c r="K821"/>
  <c r="K823"/>
  <c r="K824"/>
  <c r="K825"/>
  <c r="K827"/>
  <c r="K828"/>
  <c r="K829"/>
  <c r="K831"/>
  <c r="K832"/>
  <c r="K833"/>
  <c r="K836"/>
  <c r="K835" s="1"/>
  <c r="K834" s="1"/>
  <c r="K837"/>
  <c r="K839"/>
  <c r="K840"/>
  <c r="K841"/>
  <c r="K842"/>
  <c r="K843"/>
  <c r="K844"/>
  <c r="K845"/>
  <c r="K846"/>
  <c r="K847"/>
  <c r="K849"/>
  <c r="K850"/>
  <c r="K851"/>
  <c r="K18"/>
  <c r="K17" s="1"/>
  <c r="K848" l="1"/>
  <c r="K838"/>
  <c r="K830"/>
  <c r="K826"/>
  <c r="K822"/>
  <c r="K818"/>
  <c r="K817" s="1"/>
  <c r="K813"/>
  <c r="K812" s="1"/>
  <c r="K811" s="1"/>
  <c r="K807"/>
  <c r="K806" s="1"/>
  <c r="K785"/>
  <c r="K779"/>
  <c r="K775"/>
  <c r="K774" s="1"/>
  <c r="K755"/>
  <c r="K751"/>
  <c r="K747"/>
  <c r="K746" s="1"/>
  <c r="K739"/>
  <c r="K734"/>
  <c r="K726"/>
  <c r="K722"/>
  <c r="K712"/>
  <c r="K706"/>
  <c r="K695"/>
  <c r="K659"/>
  <c r="K639"/>
  <c r="K632"/>
  <c r="K621"/>
  <c r="K620" s="1"/>
  <c r="K606"/>
  <c r="K600"/>
  <c r="K588"/>
  <c r="K581"/>
  <c r="K580" s="1"/>
  <c r="K575"/>
  <c r="K571"/>
  <c r="K565"/>
  <c r="K564" s="1"/>
  <c r="K545"/>
  <c r="K541"/>
  <c r="K537"/>
  <c r="K536" s="1"/>
  <c r="K529"/>
  <c r="K525"/>
  <c r="K520"/>
  <c r="K516"/>
  <c r="K512"/>
  <c r="K508"/>
  <c r="K507" s="1"/>
  <c r="K501"/>
  <c r="K492"/>
  <c r="K488"/>
  <c r="K487" s="1"/>
  <c r="K481"/>
  <c r="K468"/>
  <c r="K464"/>
  <c r="K460"/>
  <c r="K455"/>
  <c r="K448"/>
  <c r="K442"/>
  <c r="K437"/>
  <c r="K431"/>
  <c r="K424"/>
  <c r="K420"/>
  <c r="K414"/>
  <c r="K407"/>
  <c r="K402"/>
  <c r="K394"/>
  <c r="K390"/>
  <c r="K385"/>
  <c r="K384" s="1"/>
  <c r="K380"/>
  <c r="K370"/>
  <c r="K355"/>
  <c r="K354" s="1"/>
  <c r="K353" s="1"/>
  <c r="K317"/>
  <c r="K298"/>
  <c r="K291"/>
  <c r="K279"/>
  <c r="K278" s="1"/>
  <c r="K266"/>
  <c r="K261"/>
  <c r="K260" s="1"/>
  <c r="K256"/>
  <c r="K255" s="1"/>
  <c r="K248"/>
  <c r="K244"/>
  <c r="K237"/>
  <c r="K230"/>
  <c r="K186"/>
  <c r="K175"/>
  <c r="K161"/>
  <c r="K106"/>
  <c r="K730"/>
  <c r="K592"/>
  <c r="K784"/>
  <c r="K783"/>
  <c r="K226"/>
  <c r="K225" s="1"/>
  <c r="K213"/>
  <c r="K206"/>
  <c r="K169"/>
  <c r="K168" s="1"/>
  <c r="K144"/>
  <c r="K143" s="1"/>
  <c r="K139"/>
  <c r="K132" s="1"/>
  <c r="K128"/>
  <c r="K121"/>
  <c r="K120" s="1"/>
  <c r="K116" s="1"/>
  <c r="K98"/>
  <c r="K78"/>
  <c r="K43"/>
  <c r="K41" s="1"/>
  <c r="K37"/>
  <c r="K33"/>
  <c r="K25"/>
  <c r="K16" s="1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5"/>
  <c r="J166"/>
  <c r="J167"/>
  <c r="J168"/>
  <c r="J169"/>
  <c r="J170"/>
  <c r="J171"/>
  <c r="J172"/>
  <c r="J173"/>
  <c r="J174"/>
  <c r="J175"/>
  <c r="J176"/>
  <c r="J177"/>
  <c r="J179"/>
  <c r="J180"/>
  <c r="J181"/>
  <c r="J182"/>
  <c r="J183"/>
  <c r="J184"/>
  <c r="J185"/>
  <c r="J186"/>
  <c r="J187"/>
  <c r="J188"/>
  <c r="J190"/>
  <c r="J191"/>
  <c r="J193"/>
  <c r="J194"/>
  <c r="J196"/>
  <c r="J197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4"/>
  <c r="J235"/>
  <c r="J236"/>
  <c r="J237"/>
  <c r="J238"/>
  <c r="J239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J693"/>
  <c r="J694"/>
  <c r="J695"/>
  <c r="J696"/>
  <c r="J697"/>
  <c r="J698"/>
  <c r="J699"/>
  <c r="J700"/>
  <c r="J701"/>
  <c r="J702"/>
  <c r="J703"/>
  <c r="J704"/>
  <c r="J705"/>
  <c r="J706"/>
  <c r="J707"/>
  <c r="J708"/>
  <c r="J709"/>
  <c r="J710"/>
  <c r="J711"/>
  <c r="J712"/>
  <c r="J713"/>
  <c r="J714"/>
  <c r="J715"/>
  <c r="J716"/>
  <c r="J717"/>
  <c r="J718"/>
  <c r="J719"/>
  <c r="J720"/>
  <c r="J721"/>
  <c r="J722"/>
  <c r="J723"/>
  <c r="J724"/>
  <c r="J725"/>
  <c r="J726"/>
  <c r="J727"/>
  <c r="J728"/>
  <c r="J729"/>
  <c r="J730"/>
  <c r="J731"/>
  <c r="J732"/>
  <c r="J733"/>
  <c r="J734"/>
  <c r="J735"/>
  <c r="J736"/>
  <c r="J737"/>
  <c r="J738"/>
  <c r="J739"/>
  <c r="J740"/>
  <c r="J741"/>
  <c r="J742"/>
  <c r="J743"/>
  <c r="J744"/>
  <c r="J745"/>
  <c r="J746"/>
  <c r="J747"/>
  <c r="J748"/>
  <c r="J749"/>
  <c r="J750"/>
  <c r="J751"/>
  <c r="J752"/>
  <c r="J753"/>
  <c r="J754"/>
  <c r="J755"/>
  <c r="J756"/>
  <c r="J757"/>
  <c r="J758"/>
  <c r="J759"/>
  <c r="J760"/>
  <c r="J761"/>
  <c r="J762"/>
  <c r="J763"/>
  <c r="J764"/>
  <c r="J765"/>
  <c r="J766"/>
  <c r="J767"/>
  <c r="J768"/>
  <c r="J769"/>
  <c r="J770"/>
  <c r="J771"/>
  <c r="J772"/>
  <c r="J773"/>
  <c r="J774"/>
  <c r="J775"/>
  <c r="J776"/>
  <c r="J777"/>
  <c r="J778"/>
  <c r="J779"/>
  <c r="J780"/>
  <c r="J781"/>
  <c r="J782"/>
  <c r="J783"/>
  <c r="J784"/>
  <c r="J785"/>
  <c r="J786"/>
  <c r="J787"/>
  <c r="J788"/>
  <c r="J789"/>
  <c r="J790"/>
  <c r="J791"/>
  <c r="J792"/>
  <c r="J793"/>
  <c r="J794"/>
  <c r="J795"/>
  <c r="J796"/>
  <c r="J797"/>
  <c r="J798"/>
  <c r="J799"/>
  <c r="J800"/>
  <c r="J801"/>
  <c r="J802"/>
  <c r="J803"/>
  <c r="J804"/>
  <c r="J805"/>
  <c r="J806"/>
  <c r="J807"/>
  <c r="J808"/>
  <c r="J809"/>
  <c r="J810"/>
  <c r="J811"/>
  <c r="J812"/>
  <c r="J813"/>
  <c r="J814"/>
  <c r="J815"/>
  <c r="J816"/>
  <c r="J817"/>
  <c r="J818"/>
  <c r="J819"/>
  <c r="J820"/>
  <c r="J821"/>
  <c r="J822"/>
  <c r="J823"/>
  <c r="J824"/>
  <c r="J825"/>
  <c r="J826"/>
  <c r="J827"/>
  <c r="J828"/>
  <c r="J829"/>
  <c r="J830"/>
  <c r="J831"/>
  <c r="J832"/>
  <c r="J833"/>
  <c r="J834"/>
  <c r="J835"/>
  <c r="J836"/>
  <c r="J837"/>
  <c r="J838"/>
  <c r="J839"/>
  <c r="J840"/>
  <c r="J841"/>
  <c r="J842"/>
  <c r="J843"/>
  <c r="J844"/>
  <c r="J845"/>
  <c r="J846"/>
  <c r="J847"/>
  <c r="J848"/>
  <c r="J849"/>
  <c r="J850"/>
  <c r="J851"/>
  <c r="J18"/>
  <c r="J12" i="2"/>
  <c r="I12"/>
  <c r="L12" s="1"/>
  <c r="J11"/>
  <c r="I11"/>
  <c r="L11" s="1"/>
  <c r="M11" s="1"/>
  <c r="J10"/>
  <c r="I10"/>
  <c r="L10" s="1"/>
  <c r="M10" s="1"/>
  <c r="J9"/>
  <c r="I9"/>
  <c r="L9" s="1"/>
  <c r="M9" s="1"/>
  <c r="J8"/>
  <c r="I8"/>
  <c r="L8" s="1"/>
  <c r="M8" s="1"/>
  <c r="J7"/>
  <c r="I7"/>
  <c r="L7" s="1"/>
  <c r="M7" s="1"/>
  <c r="I6"/>
  <c r="L6" s="1"/>
  <c r="M6" s="1"/>
  <c r="M5"/>
  <c r="M4"/>
  <c r="K205" i="1" l="1"/>
  <c r="K185"/>
  <c r="K854"/>
  <c r="K855" l="1"/>
  <c r="K856" s="1"/>
</calcChain>
</file>

<file path=xl/sharedStrings.xml><?xml version="1.0" encoding="utf-8"?>
<sst xmlns="http://schemas.openxmlformats.org/spreadsheetml/2006/main" count="2577" uniqueCount="1323">
  <si>
    <t>7.18.0.0.1</t>
  </si>
  <si>
    <t xml:space="preserve">GOINFRA </t>
  </si>
  <si>
    <t>SINAPI</t>
  </si>
  <si>
    <t xml:space="preserve">SINAPI </t>
  </si>
  <si>
    <t>M2</t>
  </si>
  <si>
    <t>7.19.4.0.1</t>
  </si>
  <si>
    <t>7.19.5</t>
  </si>
  <si>
    <t>7.19.6.0.1</t>
  </si>
  <si>
    <t>7.19.8</t>
  </si>
  <si>
    <t>7.19.8.0.1</t>
  </si>
  <si>
    <t>7.20</t>
  </si>
  <si>
    <t>7.20.1</t>
  </si>
  <si>
    <t>7.20.1.0.1</t>
  </si>
  <si>
    <t>7.20.1.0.2</t>
  </si>
  <si>
    <t>7.20.1.0.3</t>
  </si>
  <si>
    <t>COMP</t>
  </si>
  <si>
    <t>U N</t>
  </si>
  <si>
    <t>7.20.2</t>
  </si>
  <si>
    <t>7.20.2.0.1</t>
  </si>
  <si>
    <t>7.20.2.0.2</t>
  </si>
  <si>
    <t>GOINFRA</t>
  </si>
  <si>
    <t>8.1</t>
  </si>
  <si>
    <t>8.2.1.0.4</t>
  </si>
  <si>
    <t>8.2.1.0.5</t>
  </si>
  <si>
    <t>8.2.2</t>
  </si>
  <si>
    <t>M3</t>
  </si>
  <si>
    <t>M3KM</t>
  </si>
  <si>
    <t>KG</t>
  </si>
  <si>
    <t xml:space="preserve">U N </t>
  </si>
  <si>
    <t>9.5</t>
  </si>
  <si>
    <t>9.5.0.0.1</t>
  </si>
  <si>
    <t>9.5.0.0.2</t>
  </si>
  <si>
    <t>9.5.0.0.3</t>
  </si>
  <si>
    <t>9.5.0.0.4</t>
  </si>
  <si>
    <t>9.5.0.0.5</t>
  </si>
  <si>
    <t>9.5.0.0.6</t>
  </si>
  <si>
    <t>9.5.0.0.7</t>
  </si>
  <si>
    <t>9.5.0.0.8</t>
  </si>
  <si>
    <t>9.5.0.0.9</t>
  </si>
  <si>
    <t>9.5.0.0.10</t>
  </si>
  <si>
    <t>9.5.0.0.11</t>
  </si>
  <si>
    <t>9.5.0.0.12</t>
  </si>
  <si>
    <t>9.5.0.0.13</t>
  </si>
  <si>
    <t>9.5.0.0.14</t>
  </si>
  <si>
    <t>9.5.0.0.15</t>
  </si>
  <si>
    <t>9.5.0.0.16</t>
  </si>
  <si>
    <t>9.5.0.0.17</t>
  </si>
  <si>
    <t>9.5.0.0.18</t>
  </si>
  <si>
    <t>9.5.0.0.19</t>
  </si>
  <si>
    <t>9.5.0.0.20</t>
  </si>
  <si>
    <t>9.5.0.0.21</t>
  </si>
  <si>
    <t>9.5.0.0.22</t>
  </si>
  <si>
    <t>9.5.0.0.23</t>
  </si>
  <si>
    <t>9.5.0.0.24</t>
  </si>
  <si>
    <t>9.5.0.0.25</t>
  </si>
  <si>
    <t>9.5.0.0.26</t>
  </si>
  <si>
    <t>9.5.0.0.27</t>
  </si>
  <si>
    <t>9.5.0.0.28</t>
  </si>
  <si>
    <t>9.5.0.0.29</t>
  </si>
  <si>
    <t>9.5.0.0.30</t>
  </si>
  <si>
    <t>9.5.0.0.31</t>
  </si>
  <si>
    <t>9.5.0.0.32</t>
  </si>
  <si>
    <t>9.5.0.0.33</t>
  </si>
  <si>
    <t>9.5.0.0.34</t>
  </si>
  <si>
    <t>COMP.387 SEE</t>
  </si>
  <si>
    <t>COMP.</t>
  </si>
  <si>
    <t>INSTALAÇÕES ELÉTRICAS</t>
  </si>
  <si>
    <t>M</t>
  </si>
  <si>
    <t xml:space="preserve">ELETRODUTO EM AÇO GALVANIZADO A FOGO DIÂMETRO 3/4" - PESADO </t>
  </si>
  <si>
    <t xml:space="preserve">CURVA DE 90 GRAUS AÇO GALVANIZADO DIAM.3/4" </t>
  </si>
  <si>
    <t xml:space="preserve">BRACADEIRA METALICA TIPO "U" DIAM. 3/4" </t>
  </si>
  <si>
    <t xml:space="preserve">PARAFUSO P/BUCHA S-6 </t>
  </si>
  <si>
    <t>LUVA EM AÇO GALVANIZADO DIÂMETRO 3/4"</t>
  </si>
  <si>
    <t>PR</t>
  </si>
  <si>
    <t xml:space="preserve">BUCHA E ARRUELA METALICA DIAM. 3/4" </t>
  </si>
  <si>
    <t xml:space="preserve">ELETRODUTO FLEX. CORRUGADO,PVC, DN 25 MM (3/4"),PARA CIRCUITOS TERMINAIS,INSTALADO EM LAJE - FORN. E INST. AF_12/2015  </t>
  </si>
  <si>
    <t xml:space="preserve">BUCHA DE NYLON S-6 </t>
  </si>
  <si>
    <t>CONDULETE METÁLICO - CAIXA COM 5 ENTRADA</t>
  </si>
  <si>
    <t xml:space="preserve">CONDULETE METÁLICO - ADAPTADOR DE SAÍDA 3/4" </t>
  </si>
  <si>
    <t xml:space="preserve">CONDULETE METÁLICO - TAMPÃO DE 3/4" </t>
  </si>
  <si>
    <t>CAIXA OCTOGONAL 4" X 4", PVC, INSTALADA EM LAJE - FORNECIMENTO E INSTALAÇÃO. AF_12/2015</t>
  </si>
  <si>
    <t>LUMINÁRIA DE SOBREPOR COM REFLETOR DE ALUMÍNIO E ALETAS 2X28W</t>
  </si>
  <si>
    <t xml:space="preserve">LÂMPADA LED TUBULAR 18W (GOINFRA + COT) </t>
  </si>
  <si>
    <t>INTERRUPTOR SIMPLES (1 SECAO)</t>
  </si>
  <si>
    <t xml:space="preserve">CAIXA RETANGULAR 4" X 2" MÉDIA (1,30 M DO PISO), PVC, INSTALADA EM PAREDE - FORN. E INST. AF_12/2015 </t>
  </si>
  <si>
    <t xml:space="preserve">INTERRUPTOR SIMPLES (2 SECOES) </t>
  </si>
  <si>
    <t xml:space="preserve"> CAIXA RETANGULAR 4" X 2" MÉDIA (1,30 M DO PISO), PVC, INSTALADA EM PAREDE - FORN. E INST. AF_12/2015 </t>
  </si>
  <si>
    <t xml:space="preserve">TOMADA BAIXA DE EMBUTIR (2 MÓDULOS), 2P+T 10 A, INCLUINDO SUPORTE E PLACA - FORN. E INST. AF_12/2015 </t>
  </si>
  <si>
    <t xml:space="preserve">CAIXA RETANGULAR 4" X 2" BAIXA (0,30 M DO PISO), PVC, INSTALADA EM PAREDE - FORN. E INST. AF_12/2015 </t>
  </si>
  <si>
    <t xml:space="preserve">TOMADA ALTA DE EMBUTIR (1 MÓDULO), 2P+T 10 A, SEM SUPORTE E SEM PLACA -FORN. E INST. AF_12/2015  </t>
  </si>
  <si>
    <t>CABO DE COBRE FLEXÍVEL ISOLADO, 2,5 MM², ANTI-CHAMA 450/750 V, PARA CIRCUITOS TERMINAIS - FORNECIMENTO E INSTALAÇÃO. AF_12/2015</t>
  </si>
  <si>
    <t xml:space="preserve">CABO ISOLADO PP 3 X 2,5 MM2 </t>
  </si>
  <si>
    <t>QUADRO DE DISTRIBUIÇÃO DE ENERGIA EM CHAPA DE AÇO GALVANIZADO, DE EMBUTIR, COM BARRAMENTO TRIFÁSICO, PARA 18 DISJUNTORES DIN 100A - FORN. E INST. AF_10/2020</t>
  </si>
  <si>
    <t xml:space="preserve">DISJUNTOR TRIPOLAR TIPO DIN, CORRENTE NOMINAL DE 25A - FORN. E INST. AF_10/2020 </t>
  </si>
  <si>
    <t>DISPOSITIVO DE PROTEÇÃO CONTRA SURTOS (D.P.S.) 275V DE 8 A 40KA</t>
  </si>
  <si>
    <t xml:space="preserve">DISJUNTOR MONOPOLAR TIPO DIN, CORRENTE NOMINAL DE 20A - FORN. E INST. AF_10/2020 </t>
  </si>
  <si>
    <t xml:space="preserve">DISJUNTOR MONOPOLAR TIPO DIN, CORRENTE NOMINAL DE 16A - FORN. E INST. AF_10/2020 </t>
  </si>
  <si>
    <t xml:space="preserve">INTERRUPTOR DIFERENCIAL RESIDUAL (D.R.) BIPOLAR DE 25A-30mA </t>
  </si>
  <si>
    <t>9.6.</t>
  </si>
  <si>
    <t>9.7.</t>
  </si>
  <si>
    <t>9.8.</t>
  </si>
  <si>
    <t>9.6.0.0.1</t>
  </si>
  <si>
    <t>ALVENARIA DE TIJOLO FURADO 1/2 VEZ 14X29X9 - 6 FUROS - ARG. (1CALH:4ARML+100KG DE CI/M3)</t>
  </si>
  <si>
    <t>9.6.0.0.2.</t>
  </si>
  <si>
    <t>FIXAÇÃO (ENCUNHAMENTO) DE ALVENARIA DE VEDAÇÃO COM ARGAMASSA APLICADA COM COLHER. AF_03/2016</t>
  </si>
  <si>
    <t>9.7.1.</t>
  </si>
  <si>
    <t>9.8.0.0.1.</t>
  </si>
  <si>
    <t>9.7.1.0.1</t>
  </si>
  <si>
    <t>IMPERMEABILIZACAO VIGAS BALDRAMES E=2,0 CM</t>
  </si>
  <si>
    <t>ESTRUTURA TRELIÇADA DE COBERTURA, TIPO FINK, COM LIGAÇÕES SOLDADAS, INCLUSOS PERFIS METÁLICOS, CHAPAS METÁLICAS, MÃO DE OBRA E TRANSPORTE COM GUINDASTE - FORN. E INST. AF_01/2020_PSA</t>
  </si>
  <si>
    <t>9.9.</t>
  </si>
  <si>
    <t>9.9.0.0.1.</t>
  </si>
  <si>
    <t>9.9.0.0.2.</t>
  </si>
  <si>
    <t>9.9.0.0.3.</t>
  </si>
  <si>
    <t>9.9.0.0.4.</t>
  </si>
  <si>
    <t xml:space="preserve">COBERTURA COM TELHA AMERICANA RESINADA COR VERMELHA </t>
  </si>
  <si>
    <t xml:space="preserve">CUMEEIRA PARA TELHA AMERICANA RESINADA COR VERMELHA </t>
  </si>
  <si>
    <t xml:space="preserve">EMBOCAMENTO LATERAL (OITOES) </t>
  </si>
  <si>
    <t xml:space="preserve">EMBOCAMENTO DE BEIRAL </t>
  </si>
  <si>
    <t>9.10.</t>
  </si>
  <si>
    <t>9.11.</t>
  </si>
  <si>
    <t>9.12.</t>
  </si>
  <si>
    <t>9.13.</t>
  </si>
  <si>
    <t>9.14.</t>
  </si>
  <si>
    <t>9.10.1</t>
  </si>
  <si>
    <t>9.10.1.0.1</t>
  </si>
  <si>
    <t>9.10.2.0.1</t>
  </si>
  <si>
    <t>9.11.0.0.1</t>
  </si>
  <si>
    <t>9.12.0.0.2</t>
  </si>
  <si>
    <t>9.10.2.</t>
  </si>
  <si>
    <t>PORTA DE ABRIR DE 01 FOLHA EM CHAPA METÁLICA PF-1 C/FERRAGENS</t>
  </si>
  <si>
    <t>JANELA DE CORRER CHAPA/VIDRO J9/J10/J12/J13 C/FERRAGENS M2 9,60 9,60 246,36 45,74 2.804,16 2.804,16</t>
  </si>
  <si>
    <t>VIDRO LISO 4 MM - COLOCADO M2 9,60 9,60 204,03 0,00 1.958,68 1.958,68</t>
  </si>
  <si>
    <t>9.12.0.0.1</t>
  </si>
  <si>
    <t>9.14.2.0.1</t>
  </si>
  <si>
    <t>9.13.0.0.1.</t>
  </si>
  <si>
    <t>9.14.1.</t>
  </si>
  <si>
    <t>9.14.2.</t>
  </si>
  <si>
    <t>9.13.0.0.2</t>
  </si>
  <si>
    <t xml:space="preserve">CHAPISCO ROLADO - (1COLA:10CI:30 ARML) </t>
  </si>
  <si>
    <t xml:space="preserve">REBOCO (1 CALH:4 ARFC+100kgCI/M3) </t>
  </si>
  <si>
    <t xml:space="preserve">GESSO CORRIDO EM TETO </t>
  </si>
  <si>
    <t>ACABAMENTOS PARA FORRO (SANCA DE GESSO MONTADA NA OBRA). AF_05/2017_PS</t>
  </si>
  <si>
    <t>9.14.1.0.1.</t>
  </si>
  <si>
    <t>GRANITINA 8MM FUNDIDA COM CONTRAPISO (1CI:3ARML) E=2CM E JUNTA PLASTICA 27MM</t>
  </si>
  <si>
    <t xml:space="preserve">LASTRO DE CONCRETO REGULARIZADO IMPERMEABILIZADO 1:3:6 ESP=5CM (BASE) </t>
  </si>
  <si>
    <t>9.14.2.0.2</t>
  </si>
  <si>
    <t>9.14.3.0.2</t>
  </si>
  <si>
    <t>9.15</t>
  </si>
  <si>
    <t>9.16.1.0.1</t>
  </si>
  <si>
    <t>9.16.2</t>
  </si>
  <si>
    <t>9.16.2.0.2</t>
  </si>
  <si>
    <t>9.16.3.0.1</t>
  </si>
  <si>
    <t>9.16.3.0.2</t>
  </si>
  <si>
    <t>9.14.2.0.3.</t>
  </si>
  <si>
    <t>9.14.3.</t>
  </si>
  <si>
    <t>9.14.3.0.1.</t>
  </si>
  <si>
    <t>9.16.</t>
  </si>
  <si>
    <t>9.16.1.</t>
  </si>
  <si>
    <t xml:space="preserve"> RODAPÉ FUNDIDO DE GRANITINA 7CM </t>
  </si>
  <si>
    <t>RASPAGEM E APLICAÇÃO RESINA ACRÍLICA DUAS DE MÃOS</t>
  </si>
  <si>
    <t xml:space="preserve">PASSEIO PROTECAO EM CONC.DESEMPEN.5 CM 1:2,5:3,5 (INCLUSO ESPELHO DE 30CM/ESCAVAÇÃO/REATERRO/APILOAMENTO/ATERRO INTERNO) </t>
  </si>
  <si>
    <t>9.15.0.0.1</t>
  </si>
  <si>
    <t xml:space="preserve">RODAPE DE MASSA (ICI:3 ARMG) </t>
  </si>
  <si>
    <t xml:space="preserve">BATE CARTEIRA ENVERNIZADO E ASSENT. 2,5 X 12 CM </t>
  </si>
  <si>
    <t>9.16.1.0.2.</t>
  </si>
  <si>
    <t>9.16.2.0.1.</t>
  </si>
  <si>
    <t xml:space="preserve"> EMASSAMENTO COM MASSA PVA DUAS DEMAOS</t>
  </si>
  <si>
    <t xml:space="preserve">PINTURA TINTA ESMALTE SINTETICO PARA PAREDES - 2 DEMÃOS C/SELADOR </t>
  </si>
  <si>
    <t xml:space="preserve">EMASSAMENTO COM MASSA PVA DUAS DE MAOS </t>
  </si>
  <si>
    <t xml:space="preserve">PINTURA LATEX ACRILICA 2 DEMAOS C/SELADOR </t>
  </si>
  <si>
    <t>9.16.3</t>
  </si>
  <si>
    <t>PINTURA PVA LATEX 2 DEMAOS SEM SELADOR</t>
  </si>
  <si>
    <t>9.16.4.</t>
  </si>
  <si>
    <t>9.16.4.0.1.</t>
  </si>
  <si>
    <t>9.16.5.</t>
  </si>
  <si>
    <t>9.16.6.</t>
  </si>
  <si>
    <t>9.16.7.</t>
  </si>
  <si>
    <t>9.17.2.</t>
  </si>
  <si>
    <t>9.16.5.0.1</t>
  </si>
  <si>
    <t>PINTURA LATEX ACRILICA 2 DEMAOS C/SELADOR</t>
  </si>
  <si>
    <t>PINTURA TINTA POLIESPORTIVA - 2 DEMÃOS (PISOS E CIMENTADOS)</t>
  </si>
  <si>
    <t>9.16.6.0.1</t>
  </si>
  <si>
    <t>9.16.7.0.1</t>
  </si>
  <si>
    <t>9.17.1.0.1</t>
  </si>
  <si>
    <t>9.17.1.0.2</t>
  </si>
  <si>
    <t>9.17.2.0.1</t>
  </si>
  <si>
    <t>9.17.2.0.2</t>
  </si>
  <si>
    <t>9.16.8.</t>
  </si>
  <si>
    <t xml:space="preserve">PINTURA TINTA ESMALTE PARA ESQUADRIAS DE FERRO C FUNDO ANTICORROSIVO </t>
  </si>
  <si>
    <t>PINTURA TINTA ESMALTE PARA ESQUADRIAS DE FERRO C FUNDO ANTICORROSIVO</t>
  </si>
  <si>
    <t>9.16.8.0.1</t>
  </si>
  <si>
    <t>9.17.</t>
  </si>
  <si>
    <t>9.17.1.</t>
  </si>
  <si>
    <t>COMP.582 SEE</t>
  </si>
  <si>
    <t xml:space="preserve">PINTURA ESMALTE ALQUIDICO ESTRUTURA METALICA 2 DE MAOS </t>
  </si>
  <si>
    <t>QUADRO ESCOLAR MISTO 4,20x1,25M - FÓRMICA BRANCA BRILHANTE (3,08x1,25M) E FELTRO VERDE COM FUNDO EM CORTIÇA 6MM (1,05x1,25M) (GOINFRA + SINAPI)</t>
  </si>
  <si>
    <t>COMP.252 SEE</t>
  </si>
  <si>
    <t>COMP.451 SEE</t>
  </si>
  <si>
    <t xml:space="preserve">LIMPEZA FINAL DE OBRA - (OBRAS CIVIS) </t>
  </si>
  <si>
    <t xml:space="preserve">PLACA DE PAREDE P1 A P12 (COT) </t>
  </si>
  <si>
    <t>PLACAS EM BRAILE PARA IDENTIFICAÇÃO DE PORTAS/NOMEAR AMBIENTES (GOINFRA + COT)</t>
  </si>
  <si>
    <t>10.1</t>
  </si>
  <si>
    <t>10.1.1</t>
  </si>
  <si>
    <t>10.1.1.0.1</t>
  </si>
  <si>
    <t>10.1.1.0.2</t>
  </si>
  <si>
    <t>10.1.2</t>
  </si>
  <si>
    <t>10.1.4.0.1</t>
  </si>
  <si>
    <t>10.1.5.0.1</t>
  </si>
  <si>
    <t>10.1.1.0.3.</t>
  </si>
  <si>
    <t>10.1.3.</t>
  </si>
  <si>
    <t>11.1.</t>
  </si>
  <si>
    <t xml:space="preserve">REMOCAO DE PINTURA ANTIGA A LATEX </t>
  </si>
  <si>
    <t>PINTURA LATEX ACRILICO 2 DE MAOS</t>
  </si>
  <si>
    <t>EMASSAMENTO COM MASSA PVA DUAS DE MAOS</t>
  </si>
  <si>
    <t>10.1.2.0.1</t>
  </si>
  <si>
    <t>10.1.2.0.2</t>
  </si>
  <si>
    <t>10.1.3.0.1</t>
  </si>
  <si>
    <t>10.1.5</t>
  </si>
  <si>
    <t>10.1.4.</t>
  </si>
  <si>
    <t>10.1.6.</t>
  </si>
  <si>
    <t xml:space="preserve">REMOCAO DE PINTURA ANTIGA A OLEO OU ESMALTE </t>
  </si>
  <si>
    <t>10.1.6.0.1</t>
  </si>
  <si>
    <t>11.1.0.0.1</t>
  </si>
  <si>
    <t>LETREIRO MÉDIO A GRANDE PORTE EM PAREDE FEITO A PINCEL</t>
  </si>
  <si>
    <t>PROJETO HIDROSSANITARIO</t>
  </si>
  <si>
    <t>ESCAVACAO MANUAL DE VALAS &lt; 1 MTS. (OBRAS CIVIS)</t>
  </si>
  <si>
    <t>11.1.0.0.2</t>
  </si>
  <si>
    <t>11.2.1</t>
  </si>
  <si>
    <t>11.2.2.2.1</t>
  </si>
  <si>
    <t>11.2.2.3</t>
  </si>
  <si>
    <t>11.2.2.3.1</t>
  </si>
  <si>
    <t>11.2</t>
  </si>
  <si>
    <t>11.2.1.1.2</t>
  </si>
  <si>
    <t>11.2.2</t>
  </si>
  <si>
    <t>11.2.2.1</t>
  </si>
  <si>
    <t>11.2.2.2.2</t>
  </si>
  <si>
    <t>11.2.1.1.</t>
  </si>
  <si>
    <t>11.2.1.1.1.</t>
  </si>
  <si>
    <t>11.2.2.2.</t>
  </si>
  <si>
    <t xml:space="preserve">REATERRO COM APILOAMENTO </t>
  </si>
  <si>
    <t xml:space="preserve">REGISTRO DE GAVETA C/CANOPLA DIAMETRO 3/4" </t>
  </si>
  <si>
    <t xml:space="preserve">REGISTRO DE GAVETA BRUTO DIAMETRO 2.1/2" </t>
  </si>
  <si>
    <t>11.2.2.1.1</t>
  </si>
  <si>
    <t>11.2.2.1.2</t>
  </si>
  <si>
    <t>TUBO SOLDAVEL PVC MARROM DIAM. 25 MM</t>
  </si>
  <si>
    <t>TUBO SOLDAVEL PVC MARROM DIAM. 75 MM</t>
  </si>
  <si>
    <t xml:space="preserve"> ADAPTADOR SOLDÁVEL CURTO C/ BOLSA E ROSCA PARA REGISTRO 25X3/4" </t>
  </si>
  <si>
    <t xml:space="preserve">ADAPTADOR SOLDAVEL CURTO COM BOLSA E ROSCA PARA REGISTRO 75X2.1/2" </t>
  </si>
  <si>
    <t>11.2.2.3.2</t>
  </si>
  <si>
    <t>11.2.2.4</t>
  </si>
  <si>
    <t>11.2.3</t>
  </si>
  <si>
    <t>11.2.3.1</t>
  </si>
  <si>
    <t>11.2.3.1.1</t>
  </si>
  <si>
    <t xml:space="preserve">JOELHO 90 GRAUS, PVC, SOLDÁVEL, DN 25MM, INSTALADO EM PRUMADA DE ÁGUA - FORN. E INST. AF_06/2022 </t>
  </si>
  <si>
    <t xml:space="preserve">JOELHO 90 GRAUS, PVC, SOLDÁVEL, DN 75MM, INSTALADO EM PRUMADA DE ÁGUA - FORN. E INST. AF_06/2022 </t>
  </si>
  <si>
    <t>11.2.2.4.1.</t>
  </si>
  <si>
    <t>11.2.2.4.2.</t>
  </si>
  <si>
    <t>ADESIVO PLASTICO - FRASCO 850 G UN 1,00 1,00 64,93 0,00 64,93 64,93</t>
  </si>
  <si>
    <t>SOLUCAO LIMPADORA 1000 CM3 UN 1,00 1,00 50,87 0,00 50,87 50,87</t>
  </si>
  <si>
    <t xml:space="preserve">TUBO PVC, SERIE NORMAL, ESGOTO PREDIAL, DN 100 MM, FORNECIDO E INSTALADO EM PRUMADA DE ESGOTO SANITÁRIO OU VENTILAÇÃO. AF_08/2022 </t>
  </si>
  <si>
    <t xml:space="preserve">CAIXA RETANGULAR 4" X 2" ALTA (2,00 M DO PISO), PVC, INSTALADA EM PAREDE - FORN. E INST. AF_12/2015 </t>
  </si>
  <si>
    <t xml:space="preserve"> ELETRODUTO FLEXÍVEL CORRUGADO, PVC, DN 25 MM (3/4"), PARA CIRCUITOS TERMINAIS, INSTALADO EM PAREDE - FORNECIMENTO E INSTALAÇÃO. AF_12/2015 </t>
  </si>
  <si>
    <t xml:space="preserve"> PINTURA TINTA POLIESPORTIVA - 2 DEMÃOS (PISOS E CIMENTADOS) </t>
  </si>
  <si>
    <t xml:space="preserve"> PINTURA TINTA ESMALTE PARA ESQUADRIAS DE FERRO C FUNDO ANTICORROSIVO </t>
  </si>
  <si>
    <t xml:space="preserve">BANCADA DE GRANITO C/ ESPELHO </t>
  </si>
  <si>
    <t xml:space="preserve">SERVIÇOS PARA IMPLANTAÇÃO 01 SALA - PADRÃO SEDUC </t>
  </si>
  <si>
    <t xml:space="preserve">CARGA MECANIZADA </t>
  </si>
  <si>
    <t xml:space="preserve">TRANSPORTE DE MATERIAL ESCAVADO M3.KM </t>
  </si>
  <si>
    <t>PINTURA - -</t>
  </si>
  <si>
    <t xml:space="preserve">REMOÇÃO DE PINTURA ACINA DO BARRADO E PINTURA INTERNA ACIMA DO BARRADO E EMASSAMENTO ACIMA DO BARRADO - </t>
  </si>
  <si>
    <t>11.2.4</t>
  </si>
  <si>
    <t>11.2.4.0.1</t>
  </si>
  <si>
    <t>11.2.4.0.2</t>
  </si>
  <si>
    <t>11.2.4.0.3</t>
  </si>
  <si>
    <t>11.2.4.0.4</t>
  </si>
  <si>
    <t>11.2.4.0.5</t>
  </si>
  <si>
    <t>11.2.4.0.6</t>
  </si>
  <si>
    <t>11.2.4.0.7</t>
  </si>
  <si>
    <t>11.2.4.0.8</t>
  </si>
  <si>
    <t>11.2.5</t>
  </si>
  <si>
    <t>11.2.5.0.1</t>
  </si>
  <si>
    <t>11.2.5.0.2</t>
  </si>
  <si>
    <t>11.2.5.0.3</t>
  </si>
  <si>
    <t>CAIXA DE AREIA 60X60CM FUNDO DE BRITA COM GRELHA METÁLICA FERRO CHATO PAD GOINFRA</t>
  </si>
  <si>
    <t xml:space="preserve"> TUBO PVC, SERIE NORMAL, ESGOTO PREDIAL, DN 150 MM, FORNECIDO E INSTALADO EM SUBCOLETOR AEREO DE ESGOTO SAN AF 08/2022 </t>
  </si>
  <si>
    <t xml:space="preserve"> TUBO PVC, SERIE NORMAL, ESGOTO PREDIAL, DN 100 MM, FORNECIDO E INSTALADO EM PRUMADA DE ESGOTO SAN OU VENT AF 08/2022</t>
  </si>
  <si>
    <t xml:space="preserve"> TAMPA EM CONCRETO ARMADO 25 MPA E=5CM PARA A CAIXA DE PASSAGEM 60X60CM  </t>
  </si>
  <si>
    <t xml:space="preserve">CAIXA DE PASSAGEM 60 X 60 CM SEM TAMPA </t>
  </si>
  <si>
    <t xml:space="preserve"> CAIXA DE ALVENARIA 20x20x25 CM (REVESTIMENTO IMPERMEABILIZADO), FUNDO DE BRITA SEM TAMPA - PARA REGISTRO/TORNEIRA JARDIM</t>
  </si>
  <si>
    <t xml:space="preserve"> FOSSA SEPTICA 3000 LITROS COM IMPERMEABILIZAÇÃO</t>
  </si>
  <si>
    <t>SUMIDOURO COM DIÂMETRO=1,60M E PROFUNDIDADE=4,50 M</t>
  </si>
  <si>
    <t>COMP.400 SEE</t>
  </si>
  <si>
    <t xml:space="preserve"> TAMPA EM CONCRETO ARMADO 25 MPA E= 5CM (GOINFRA)</t>
  </si>
  <si>
    <t xml:space="preserve">RESERVATÓRIO METALICO TIPO TAÇA EM AÇO PATINÁVEL - V=5M3-COLUNA SECA H=6M+FUNDAÇÃO+LOGOTIPO </t>
  </si>
  <si>
    <t>11.2.4.0.8. SINAPI 94796 TORNEIRA DE BOIA PARA CAIXA D'ÁGUA, ROSCÁVEL, 3/4" - FORN. E INST. AF_08/2021</t>
  </si>
  <si>
    <t>7.7.3.4.</t>
  </si>
  <si>
    <t>7.7.3.4.1.</t>
  </si>
  <si>
    <t>7.7.3.4.2</t>
  </si>
  <si>
    <t>7.7.3.4.3.</t>
  </si>
  <si>
    <t>7.7.3.5</t>
  </si>
  <si>
    <t>7.7.3.5.1.</t>
  </si>
  <si>
    <t>7.7.3.5.2.</t>
  </si>
  <si>
    <t>7.7.3.7.</t>
  </si>
  <si>
    <t>7.7.3.7.1.</t>
  </si>
  <si>
    <t>7.7.3.8.2.</t>
  </si>
  <si>
    <t>7.7.3.5.3</t>
  </si>
  <si>
    <t>7.7.3.5.4</t>
  </si>
  <si>
    <t>7.7.3.6</t>
  </si>
  <si>
    <t>7.7.3.6.1</t>
  </si>
  <si>
    <t>7.7.3.6.2</t>
  </si>
  <si>
    <t>7.7.3.8.1</t>
  </si>
  <si>
    <t>7.7.3.8.3</t>
  </si>
  <si>
    <t>7.7.4.0.2</t>
  </si>
  <si>
    <t>7.8.0.0.2</t>
  </si>
  <si>
    <t>TE SANITARIO DIAMETRO 50 X 50 MM (ESGOTO) UN 5,00 5,00 5,20 10,31 77,55 77,55</t>
  </si>
  <si>
    <t>7.7.3.8</t>
  </si>
  <si>
    <t>7.7.4.0.1</t>
  </si>
  <si>
    <t>JUNCAO 45 GRAUS DIAMETRO 40 MM (ESGOTO)</t>
  </si>
  <si>
    <t>JUNCAO SIMPLES DIAM. 100 X 50 MM (ESGOTO)</t>
  </si>
  <si>
    <t xml:space="preserve">JUNCAO SIMPLES DIAM. 100 X 100 MM (ESGOTO) </t>
  </si>
  <si>
    <t xml:space="preserve">LUVA SIMPLES DIAMETRO 40 MM - (ESGOTO) </t>
  </si>
  <si>
    <t xml:space="preserve"> LUVA SIMPLES DIAMETRO 50 MM - (ESGOTO) </t>
  </si>
  <si>
    <t xml:space="preserve">LUVA SIMPLES DIAMETRO 75 MM - (ESGOTO) </t>
  </si>
  <si>
    <t xml:space="preserve">LUVA SIMPLES DIAMETRO 100 mm - (ESGOTO) </t>
  </si>
  <si>
    <t>TERMINAL DE VENTILACAO DIAMETRO 50 MM (ESGOTO)</t>
  </si>
  <si>
    <t>REDUCAO EXCENTRICA 100 X 50 MM (ESGOTO)</t>
  </si>
  <si>
    <t xml:space="preserve">TUBO SOLDAVEL PARA ESGOTO DIAMETRO 40 MM </t>
  </si>
  <si>
    <t>TUBO PVC, SERIE NORMAL, ESGOTO PREDIAL, DN 50 MM, FORNECIDO E INSTALADO EM PRUMADA DE ESGOTO SANITÁRIO OU VENTILAÇÃO. AF_08/2022</t>
  </si>
  <si>
    <t>7.9.3</t>
  </si>
  <si>
    <t>7.9.3.0.1</t>
  </si>
  <si>
    <t>7.7.4.</t>
  </si>
  <si>
    <t xml:space="preserve"> TUBO PVC, SERIE NORMAL, ESGOTO PREDIAL, DN 100 MM, FORNECIDO E INSTALADO EM PRUMADA DE ESGOTO SANITÁRIO OU VENTILAÇÃO. AF_08/2022 M 42,00 42,00 20,06 9,15 1.226,82 1.226,82</t>
  </si>
  <si>
    <t xml:space="preserve"> CAIXA DE PASSAGEM 60 X 60 CM SEM TAMPA </t>
  </si>
  <si>
    <t>7.8.</t>
  </si>
  <si>
    <t>7.9.</t>
  </si>
  <si>
    <t>7.8.0.0.1</t>
  </si>
  <si>
    <t xml:space="preserve">ALVENARIA DE TIJOLO FURADO 1/2 VEZ 14X29X9 - 6 FUROS - ARG. (1CALH:4ARML+100KG DE CI/M3) </t>
  </si>
  <si>
    <t>VIGAS BALDRAMES - - 0,00 0,00 3.475,04 3.475,04</t>
  </si>
  <si>
    <t>7.9.1.</t>
  </si>
  <si>
    <t>7.9.1.0.1.</t>
  </si>
  <si>
    <t>7.9.2</t>
  </si>
  <si>
    <t>7.9.2.0.1</t>
  </si>
  <si>
    <t>ALVENARIAS ÁREAS MOLHADAS - - 0,00 0,00 1.513,40 1.513,40</t>
  </si>
  <si>
    <t>IMPERMEABILIZAÇÃO DE PISO ÁREA MOLHADA - - 0,00 0,00 873,73 873,73</t>
  </si>
  <si>
    <t xml:space="preserve">IMPERMEABILIZACAO VIGAS BALDRAMES E=2,0 CM </t>
  </si>
  <si>
    <t xml:space="preserve">IMPERMEABILIZACAO-C/CIMENTO CRISTALIZANTE 3 DE MAOS </t>
  </si>
  <si>
    <t>7.10.</t>
  </si>
  <si>
    <t>7.10.0.0.1</t>
  </si>
  <si>
    <t>ESTRUTURA TRELIÇADA DE COBERTURA, TIPO FINK, COM LIGAÇÕES SOLDADAS, INCLUSOS PERFIS METÁLICOS, CHAPAS METÁLICAS, MÃO DE OBRA E TRANSPORTE COM GUINDASTE - FORNECIMENTO E INSTALAÇÃO. AF_01/2020_PSA</t>
  </si>
  <si>
    <t>7.11</t>
  </si>
  <si>
    <t>7.11.0.0.1</t>
  </si>
  <si>
    <t>7.11.0.0.2</t>
  </si>
  <si>
    <t>7.11.0.0.3</t>
  </si>
  <si>
    <t>EMBOCAMENTO LATERAL (OITOES) M 19,60 19,60 9,99 10,11 393,96 393,96</t>
  </si>
  <si>
    <t>COBERTURA COM TELHA AMERICANA RESINADA COR VERMELHA</t>
  </si>
  <si>
    <t>7.11.0.0.4</t>
  </si>
  <si>
    <t>7.12</t>
  </si>
  <si>
    <t>7.12.1.0.1</t>
  </si>
  <si>
    <t>7.12.1.0.2</t>
  </si>
  <si>
    <t>7.12.1.</t>
  </si>
  <si>
    <t xml:space="preserve"> PORTA DE ABRIR DE 01 FOLHA EM CHAPA METÁLICA PF-1 C/FERRAGENS M2 12,18 12,18 770,92 42,80 9.911,10 9.911,10</t>
  </si>
  <si>
    <t>PORTA DE ABRIR DE 01 FOLHA EM CHAPA DE AÇO PARA SANITÁRIO PF-10 C/FERRAGENS M2 11,52 11,52 477,67 42,80 5.995,81 5.995,81</t>
  </si>
  <si>
    <t>PORTAS</t>
  </si>
  <si>
    <t>7.12.2.</t>
  </si>
  <si>
    <t>7.12.2.0.1</t>
  </si>
  <si>
    <t>7.12.2.0.2</t>
  </si>
  <si>
    <t>7.12.2.0.3</t>
  </si>
  <si>
    <t>7.13</t>
  </si>
  <si>
    <t>7.13.0.0.1</t>
  </si>
  <si>
    <t>7.14.</t>
  </si>
  <si>
    <t xml:space="preserve">JANELA DE CORRER CHAPA/VIDRO J9/J10/J12/J13 C/FERRAGENS </t>
  </si>
  <si>
    <t xml:space="preserve">JANELA MAXIM AR CHAPA/VIDRO J3/J5/J6/J8 C/FERRAGENS </t>
  </si>
  <si>
    <t xml:space="preserve">JANELA MAXIM AR CHAPA/VIDRO J4 C/FERRAGENS </t>
  </si>
  <si>
    <t xml:space="preserve">VIDRO LISO 4 MM - COLOCADO </t>
  </si>
  <si>
    <t>7.14.0.0.1</t>
  </si>
  <si>
    <t>7.14.0.0.3</t>
  </si>
  <si>
    <t>7.14.0.0.2</t>
  </si>
  <si>
    <t>7.14.0.0.4</t>
  </si>
  <si>
    <t>CHAPISCO ROLADO - (1COLA:10CI:30 ARML) M2 574,33 574,33 3,33 1,16 2.578,74 2.578,74</t>
  </si>
  <si>
    <t>EMBOÇO, PARA RECEBIMENTO DE CERÂMICA, EM ARGAMASSA TRAÇO 1:2:8, PREPARO MECÂNICO COM BETONEIRA 400L, APLICADO MANUALMENTE EM FACES INTERNAS DE PAREDES, PARA AMBIENTE COM ÁREA MAIOR QUE 10M2, ESPESSURA DE 10MM, COM EXECUÇÃO DE TALISCAS. AF_06/2014</t>
  </si>
  <si>
    <t>7.15.2</t>
  </si>
  <si>
    <t>7.15.2.0.1</t>
  </si>
  <si>
    <t>7.15.1.0.2</t>
  </si>
  <si>
    <t>7.15.2.0.2</t>
  </si>
  <si>
    <t>REBOCO (1 CALH:4 ARFC+100kgCI/M3) M2 418,31 418,31 2,84 14,16 7.111,27 7.111,27</t>
  </si>
  <si>
    <t>REVESTIMENTO CERÂMICO PARA PAREDES INTERNAS COM PLACAS TIPO ESMALTADA EXTRA DE DIMENSÕES 33X45 CM APLICADAS EM AMBIENTES DE ÁREA MAIOR QUE 5 M² NA ALTURA INTEIRA DAS PAREDES. AF_06/2014</t>
  </si>
  <si>
    <t>7.15.</t>
  </si>
  <si>
    <t>7.16.</t>
  </si>
  <si>
    <t>7.15.1.</t>
  </si>
  <si>
    <t>7.15.1.0.1.</t>
  </si>
  <si>
    <t>7.16.1.</t>
  </si>
  <si>
    <t>7.16.1.0.1.</t>
  </si>
  <si>
    <t>7.16.2.</t>
  </si>
  <si>
    <t xml:space="preserve">FORRO DE GESSO ACARTONADO PARA ÁREAS MOLHADAS, ESPESSURA DE 12,5 MM </t>
  </si>
  <si>
    <t xml:space="preserve">M  </t>
  </si>
  <si>
    <t xml:space="preserve">TABICA PARA FORRO DE GESSO COMUM </t>
  </si>
  <si>
    <t>LASTRO IMPERMEABILIZADO - - 0,00 0,00 8.746,21 8.746,21</t>
  </si>
  <si>
    <t>7.16.2.0.1</t>
  </si>
  <si>
    <t>7.16.2.0.2</t>
  </si>
  <si>
    <t>7.16.3.0.2</t>
  </si>
  <si>
    <t>7.17.0.0.1</t>
  </si>
  <si>
    <t>7.16.2.0.3</t>
  </si>
  <si>
    <t xml:space="preserve"> RASPAGEM E APLICAÇÃO RESINA ACRÍLICA DUAS DE MÃOS </t>
  </si>
  <si>
    <t>7.16.3</t>
  </si>
  <si>
    <t>7.17.0.0.2</t>
  </si>
  <si>
    <t>7.16.3.0.1.</t>
  </si>
  <si>
    <t xml:space="preserve">7.17. </t>
  </si>
  <si>
    <t>7.18.</t>
  </si>
  <si>
    <t>7.19.</t>
  </si>
  <si>
    <t xml:space="preserve">BARRA DE APOIO EM AÇO INOX - 40 CM </t>
  </si>
  <si>
    <t xml:space="preserve">BARRA DE APOIO EM AÇO INOX - 80 CM </t>
  </si>
  <si>
    <t>7.19.1.</t>
  </si>
  <si>
    <t>7.19.1.0.1.</t>
  </si>
  <si>
    <t>7.19.1.0.2.</t>
  </si>
  <si>
    <t>7.19.2.</t>
  </si>
  <si>
    <t>7.19.2.0.1.</t>
  </si>
  <si>
    <t>7.19.2.0.2.</t>
  </si>
  <si>
    <t>7.19.3.</t>
  </si>
  <si>
    <t>7.19.3.0.1.</t>
  </si>
  <si>
    <t>7.19.3.0.2.</t>
  </si>
  <si>
    <t>7.19.4.</t>
  </si>
  <si>
    <t xml:space="preserve"> EMASSAMENTO COM MASSA PVA DUAS DE MAOS</t>
  </si>
  <si>
    <t xml:space="preserve">PINTURA PVA LATEX 2 DEMAOS SEM SELADOR </t>
  </si>
  <si>
    <t>7.19.5.0.1.</t>
  </si>
  <si>
    <t>7.19.6.</t>
  </si>
  <si>
    <t>7.19.7.</t>
  </si>
  <si>
    <t>7.19.7.0.1.</t>
  </si>
  <si>
    <t>AQUISIÇÃO</t>
  </si>
  <si>
    <t>COMP.128 SEE</t>
  </si>
  <si>
    <t xml:space="preserve">ESPELHO CRISTAL, ESPESSURA 4M, COM PARAFUSOS DE FIXAÇÃO, SEM MOLDURA (SINAPI) </t>
  </si>
  <si>
    <t>7.201.0.4</t>
  </si>
  <si>
    <t>8.</t>
  </si>
  <si>
    <t xml:space="preserve"> LIMPEZA FINAL DE OBRA - (OBRAS CIVIS) </t>
  </si>
  <si>
    <t>8.1.1.</t>
  </si>
  <si>
    <t>8.1.1.0.1.</t>
  </si>
  <si>
    <t>8.2.</t>
  </si>
  <si>
    <t>8.2.1.</t>
  </si>
  <si>
    <t>8.2.1.0.1.</t>
  </si>
  <si>
    <t>8.2.1.0.2.</t>
  </si>
  <si>
    <t>8.2.1.0.3.</t>
  </si>
  <si>
    <t>RASPAGEM E LIMPEZA MANUAL DO TERRENO</t>
  </si>
  <si>
    <t xml:space="preserve">ESCAVACAO MECANICA </t>
  </si>
  <si>
    <t xml:space="preserve">INDENIZAÇÃO DE JAZIDA </t>
  </si>
  <si>
    <t>8.2.2.0.1.</t>
  </si>
  <si>
    <t xml:space="preserve">REGULARIZAÇÃO DO TERRENO SEM APILOAMENTO COM TRANSPORTE MANUAL DA TERRA ESCAVADA </t>
  </si>
  <si>
    <t xml:space="preserve">COMPACTAÇÃO MECÂNICA SEM CONTROLE LABORATÓRIO </t>
  </si>
  <si>
    <t>9.</t>
  </si>
  <si>
    <t>9.1.</t>
  </si>
  <si>
    <t>9.1.0.0.1</t>
  </si>
  <si>
    <t>9.2.</t>
  </si>
  <si>
    <t>9.2.0.0.1</t>
  </si>
  <si>
    <t>9.3.</t>
  </si>
  <si>
    <t>9.3.1</t>
  </si>
  <si>
    <t>9.3.1.0.1</t>
  </si>
  <si>
    <t>9.3.1.0.2.</t>
  </si>
  <si>
    <t>9.3.1.0.3</t>
  </si>
  <si>
    <t>9.3.2.</t>
  </si>
  <si>
    <t>9.3.2.0.1</t>
  </si>
  <si>
    <t>9.3.2.0.2</t>
  </si>
  <si>
    <t>9.3.2.0.3</t>
  </si>
  <si>
    <t>UNIDADE ESCOLAR</t>
  </si>
  <si>
    <t>COLÉGIO ESTADUAL PADRE ALEXANDRE DE MORAIS</t>
  </si>
  <si>
    <t>DATA</t>
  </si>
  <si>
    <t>OBRA</t>
  </si>
  <si>
    <t>AMPLIAÇÃO E REFORMA</t>
  </si>
  <si>
    <t>CRE-INHUMAS</t>
  </si>
  <si>
    <t>ENDEREÇO</t>
  </si>
  <si>
    <t>CRE REFERÊNCIA GOINFRA</t>
  </si>
  <si>
    <t xml:space="preserve"> RUA BENEDITA ROCHA LINS 100 , CENTRO , CEP:75375-000 JAN/23 JAN/23</t>
  </si>
  <si>
    <t>JAN/23     ONERADA</t>
  </si>
  <si>
    <t>ÁREA EXISTENTE (M²)</t>
  </si>
  <si>
    <t>ÁREA TOTAL CONSTRUÍDA (M²)</t>
  </si>
  <si>
    <t>ÁREA A DEMOLIR (M²)</t>
  </si>
  <si>
    <t>PLANILHA ORÇAMENTÁRIA</t>
  </si>
  <si>
    <t>ITEM</t>
  </si>
  <si>
    <t>TABELA</t>
  </si>
  <si>
    <t>CODIGO</t>
  </si>
  <si>
    <t>DESCRIÇÃO DOS SERVIÇOS</t>
  </si>
  <si>
    <t>UNID</t>
  </si>
  <si>
    <t>QUANT</t>
  </si>
  <si>
    <t>Q TOTAL</t>
  </si>
  <si>
    <t>MAT</t>
  </si>
  <si>
    <t>MO</t>
  </si>
  <si>
    <t xml:space="preserve"> REFORMA E AMPLIAÇÃO</t>
  </si>
  <si>
    <t>UM</t>
  </si>
  <si>
    <t>1.1</t>
  </si>
  <si>
    <t xml:space="preserve"> SERVIÇOS PRELIMINARES </t>
  </si>
  <si>
    <t>1.1.0.0.1</t>
  </si>
  <si>
    <t xml:space="preserve"> FERRAMENTAS (MANUAIS/ELÉTRICAS) E MATERIAL DE LIMPEZA PERMANENTE DA OBRA - AREAS EDIFICADAS/COBERTAS/FECHADAS</t>
  </si>
  <si>
    <t>1.1.0.0.2</t>
  </si>
  <si>
    <t>BARRACÃO DE OBRAS PADRÃO GOINFRA ( BLOCOS,COBERTURAS,PASSARELAS E MÓVEIS), SEM ALOJAMENTO E LAVANDERIA, COM PINTURA,EM CONSONÂNCIA COM NR´s,EM ESPECIAL A NR-18   INCLUSO INSTALAÇÃES ELETRICAS E HIDRAULICAS -(COM REAPROVEITAMENTO 1VEZ).</t>
  </si>
  <si>
    <t>1.1.0.0.3</t>
  </si>
  <si>
    <t xml:space="preserve"> TAPUME EM CHAPA COMPENSADA RESINADA 6MM COM PORTÕES E FERRAGENS - PADRÃO GOINFRA</t>
  </si>
  <si>
    <t>1.1.0.0.4</t>
  </si>
  <si>
    <t xml:space="preserve"> RASPAGEM E LIMPEZA MANUAL DO TERRENO M2 39,93 39,93 0,00 2,50 99,82 99,82</t>
  </si>
  <si>
    <t>1.1.0.0.5</t>
  </si>
  <si>
    <t xml:space="preserve"> PLACA DE OBRA PLOTADA EM CHAPA METÁLICA 26 , AFIXADA EM CAVALETES DE MADEIRA DE LEI (VIGOTAS 6 X 12CM) - PADRAO GOINFRA</t>
  </si>
  <si>
    <t>1.1.0.0.6</t>
  </si>
  <si>
    <t xml:space="preserve"> EPI/PGR/PCMSO/EXAMES/TREINAMENTOS/VISITAS - ÁREAS EDIFICADAS/ COBERTAS/FECHADAS</t>
  </si>
  <si>
    <t>1.2.</t>
  </si>
  <si>
    <t>TRANSPORTES -</t>
  </si>
  <si>
    <t>1.2.0.0.1</t>
  </si>
  <si>
    <t xml:space="preserve">TRANSPORTE DE ENTULHO EM CAMINHÃO INCLUSO A CARGA MANUAL </t>
  </si>
  <si>
    <t>1.2.0.0.2</t>
  </si>
  <si>
    <t xml:space="preserve"> MOBILIZAÇÃO DO CANTEIRO DE OBRAS - INCLUSIVE CARGA E DESCARGA E A  IMPRODUTIVA DO CAMINHAO-(EXCLUSO O TRANSPORTE) </t>
  </si>
  <si>
    <t>UND</t>
  </si>
  <si>
    <t>1.2.0.0.3</t>
  </si>
  <si>
    <t>1.2.0.0.3. GOINFRA 30116 DESMOBILIZAÇÃO DO CANTEIRO DE OBRAS - INCLUSIVE CARGA E DESCARGA E A HORA IMPRODUTIVA DO CAMINHAO-(EXCLUSO O TRANSPORTE)</t>
  </si>
  <si>
    <t>1.3</t>
  </si>
  <si>
    <t>FUNDAÇÕES E SONDAGENS</t>
  </si>
  <si>
    <t>1.3.0.0.1</t>
  </si>
  <si>
    <t xml:space="preserve"> SONDAGENS PARA INTERIOR - (OBRAS CIVIS) </t>
  </si>
  <si>
    <t>1.4</t>
  </si>
  <si>
    <t>1.4. SINAPI ADMINISTRAÇÃO -</t>
  </si>
  <si>
    <t>1.4.0.0.1</t>
  </si>
  <si>
    <t xml:space="preserve"> ENGENHEIRO - (OBRAS CIVIS</t>
  </si>
  <si>
    <t>H</t>
  </si>
  <si>
    <t>1.4.0.0.2</t>
  </si>
  <si>
    <t xml:space="preserve"> ENCARREGADO - (OBRAS CIVIS)</t>
  </si>
  <si>
    <t>1.5.</t>
  </si>
  <si>
    <t xml:space="preserve"> DIVERSOS - </t>
  </si>
  <si>
    <t>1.5.0.0.1</t>
  </si>
  <si>
    <t xml:space="preserve"> LIMPEZA FINAL DE OBRA - (OBRAS CIVIS)</t>
  </si>
  <si>
    <t>1.5.0.0.2</t>
  </si>
  <si>
    <t xml:space="preserve"> PLACA DE INAUGURAÇÃO AÇO ESCOVADO 60 X 120 CM</t>
  </si>
  <si>
    <t>2.</t>
  </si>
  <si>
    <t xml:space="preserve"> PROJETO ELÉTRICO </t>
  </si>
  <si>
    <t>2.1.</t>
  </si>
  <si>
    <t xml:space="preserve"> INSTALAÇÕES ELÉTRICAS</t>
  </si>
  <si>
    <t>2.1.1</t>
  </si>
  <si>
    <t>2.1.1.0.1</t>
  </si>
  <si>
    <t xml:space="preserve"> ELETRODUTO EM AÇO GALVANIZADO A FOGO DIÂMETRO 3/4" - PESADO</t>
  </si>
  <si>
    <t>2.1.1.0.2</t>
  </si>
  <si>
    <t>2.1.1.0.3</t>
  </si>
  <si>
    <t>2.1.1.0.4</t>
  </si>
  <si>
    <t xml:space="preserve"> BUCHA DE NYLON S-6</t>
  </si>
  <si>
    <t>2.1.1.0.5</t>
  </si>
  <si>
    <t xml:space="preserve"> PARAFUSO P/BUCHA S-6 </t>
  </si>
  <si>
    <t>2.1.1.0.6</t>
  </si>
  <si>
    <t xml:space="preserve"> LUVA EM AÇO GALVANIZADO DIÂMETRO 3/4"</t>
  </si>
  <si>
    <t>2.1.1.0.7</t>
  </si>
  <si>
    <t xml:space="preserve"> ELETRODUTO EM AÇO GALVANIZADO A FOGO DIÂMETRO 1 1/4" - PESADO </t>
  </si>
  <si>
    <t>2.1.1.0.8</t>
  </si>
  <si>
    <t xml:space="preserve">CURVA DE 90 GRAUS AÇO GALVANIZADO DIAM.1.1/4" </t>
  </si>
  <si>
    <t>2.1.1.0.9</t>
  </si>
  <si>
    <t xml:space="preserve"> BRACADEIRA METALICA TIPO "U" DIAM. 1.1/4" </t>
  </si>
  <si>
    <t>2.1.1.0.10</t>
  </si>
  <si>
    <t xml:space="preserve">1 BUCHA DE NYLON S-6 </t>
  </si>
  <si>
    <t>2.1.1.0.11</t>
  </si>
  <si>
    <t>2.1.1.0.12</t>
  </si>
  <si>
    <t xml:space="preserve">LUVA EM AÇO GALVANIZADO DIÂMETRO 1.1/4" </t>
  </si>
  <si>
    <t>2.1.1.0.13</t>
  </si>
  <si>
    <t>2.1.1.0.13. SINAPI 97668 ELETRODUTO FLEXÍVEL CORRUGADO, PEAD, DN 63 (2"), PARA REDE ENTERRADA DE DISTRIBUIÇÃO DE ENERGIA ELETRICA- FORNECIMENTO E INSTALÇÃO. AF_12/2021</t>
  </si>
  <si>
    <t>2.1.1.0.14</t>
  </si>
  <si>
    <t xml:space="preserve"> CONDULETE METÁLICO - CAIXA COM 5 ENTRADAS </t>
  </si>
  <si>
    <t>2.1.1.0.15</t>
  </si>
  <si>
    <t xml:space="preserve"> CONDULETE METÁLICO - ADAPTADOR DE SAÍDA 3/4"</t>
  </si>
  <si>
    <t>2.1.1.0.16</t>
  </si>
  <si>
    <t>CONDULETE METÁLICO - TAMPÃO DE 3/4"</t>
  </si>
  <si>
    <t>2.1.1.0.17</t>
  </si>
  <si>
    <t xml:space="preserve">CAIXA DE PASSAGEM 30X30X40CM COM TAMPA E DRENO BRITA </t>
  </si>
  <si>
    <t>2.1.1.0.18</t>
  </si>
  <si>
    <t xml:space="preserve"> CAIXA DE PASSAGEM METÁLICA DE EMBUTIR 15X15X8 CM</t>
  </si>
  <si>
    <t>2.1.1.0.19</t>
  </si>
  <si>
    <t xml:space="preserve">CAIXA DE PASSAGEM METÁLICA DE EMBUTIR 20X20X10 CM </t>
  </si>
  <si>
    <t>2.1.1.0.20</t>
  </si>
  <si>
    <t xml:space="preserve"> INTERRUPTOR SIMPLES (1 SECAO) </t>
  </si>
  <si>
    <t>2.1.1.0.21</t>
  </si>
  <si>
    <t xml:space="preserve"> CAIXA RETANGULAR 4" X 2" MÉDIA (1,30 M DO PISO), PVC, INSTALADA EM PAREDE - FORNECIMENTO E INSTALAÇAO. AF_12/2015</t>
  </si>
  <si>
    <t>2.1.1.0.22</t>
  </si>
  <si>
    <t>COMPOS</t>
  </si>
  <si>
    <t>COMP 226_SEE</t>
  </si>
  <si>
    <t>PROJETOR PARA USO EXTERNO PARA LAMPADA DE LED DE 100 W COM LAMPADA - FORMATO RETANGULAR, CORPO DE ALUMINIO E DIFUSOR DE VIDRO-FORNECIMENTO E INSTALÇAO (ORSE)</t>
  </si>
  <si>
    <t>2.1.1.0.23</t>
  </si>
  <si>
    <t xml:space="preserve"> GAIOLA PADRÃO EM AÇO CA-50 8.0 MM PARA PROTEÇÃO DAS LUMINÁRIAS</t>
  </si>
  <si>
    <t>2.1.1.0.24</t>
  </si>
  <si>
    <t xml:space="preserve"> CABO DE COBRE FLEXÍVEL ISOLADO, 10 MM², ANTI-CHAMA 0,6/1,0 KV, PARA DISTRIBUIÇÃO -FORNECIMENTO E INSTALAÇÃO. AF_12/2015</t>
  </si>
  <si>
    <t>2.1.1.0.25</t>
  </si>
  <si>
    <t xml:space="preserve"> CABO FLEXÍVEL PVC (70° C), 0,6/1 KV, 6 MM2</t>
  </si>
  <si>
    <t>2.1.1.0.26</t>
  </si>
  <si>
    <t>CABO DE COBRE FLEXÍVEL ISOLADO, 4 MM², ANTI-CHAMA 0,6/1,0 KV, PARA CIRCUITOS TERMINAIS-FORNECIMENTO E INSTALAÇO. AF_12/2015</t>
  </si>
  <si>
    <t>2.1.1.0.27</t>
  </si>
  <si>
    <t xml:space="preserve"> CABO DE COBRE FLEXÍVEL ISOLADO, 2,5 MM², ANTI-CHAMA 450/750 V, PARA CIRCUITOS  TERMINAI -FORNECIMENTO E INSTALAÇÃO.AF_12/2015</t>
  </si>
  <si>
    <t>2.1.1.0.28</t>
  </si>
  <si>
    <t xml:space="preserve"> QUADRO DE DISTRIBUIÇÃO DE EMBUTIR METÁLICO CB-24E - 150A</t>
  </si>
  <si>
    <t>2.1.1.0.29</t>
  </si>
  <si>
    <t xml:space="preserve"> DISJUNTOR TRIPOLAR TIPO DIN, CORRENTE NOMINAL DE 50A - FORNECIMENTO E INSTALAÇAO.AF_/2020</t>
  </si>
  <si>
    <t>2.1.1.0.30</t>
  </si>
  <si>
    <t xml:space="preserve"> DISJUNTOR TRIPOLAR TIPO DIN, CORRENTE NOMINAL DE 32A - FORNECIMENTO E INSTALAÇÃO AF-10/2020</t>
  </si>
  <si>
    <t>2.1.1.0.31</t>
  </si>
  <si>
    <t>2.1.1.0.31. SINAPI 93670 DISJUNTOR TRIPOLAR TIPO DIN, CORRENTE NOMINAL DE 25A - FORNECIMENTO E INSTALAÇÃO. AF_10/2020</t>
  </si>
  <si>
    <t>2.1.1.0.32</t>
  </si>
  <si>
    <t xml:space="preserve"> DISJUNTOR MONOPOLAR TIPO DIN, CORRENTE NOMINAL DE 20A - FORNECIMENTO E  INSTALÇAO AF_10/2020</t>
  </si>
  <si>
    <t>2.1.1.0.33</t>
  </si>
  <si>
    <t xml:space="preserve"> DISPOSITIVO DE PROTEÇÃO CONTRA SURTOS (D.P.S.) 275V DE 8 A 40KA </t>
  </si>
  <si>
    <t>2.1.2.</t>
  </si>
  <si>
    <t xml:space="preserve"> MOVIMENTAÇÃO DE TERRA P/ SIST. DE PROT. CONTRA DESCARGAS ATMOSFÉRICAS </t>
  </si>
  <si>
    <t>2.1.2.0.1.</t>
  </si>
  <si>
    <t xml:space="preserve">ESCAVACAO MANUAL DE VALAS &lt; 1 MTS. (OBRAS CIVIS) </t>
  </si>
  <si>
    <t xml:space="preserve"> REATERRO COM APILOAMENTO</t>
  </si>
  <si>
    <t>2.1.3</t>
  </si>
  <si>
    <t xml:space="preserve">SISTEMA DE PROTEÇÃO CONTRA DESCARGAS ATMOSFÉRICAS - </t>
  </si>
  <si>
    <t>2.1.3.0.1</t>
  </si>
  <si>
    <t>COMP 481_SEE</t>
  </si>
  <si>
    <t xml:space="preserve">TERMINAL AÉREO SPDA 30CM Fo Go DIAM. 5/16" COM SUPORTE (GOINFRA + COT) </t>
  </si>
  <si>
    <t>2.1.3.0.2</t>
  </si>
  <si>
    <t xml:space="preserve"> CABO DE COBRE NU 16 MM2 (6,94 M/KG) </t>
  </si>
  <si>
    <t>2.1.3.0.3</t>
  </si>
  <si>
    <t xml:space="preserve"> CORDOALHA DE COBRE NU 35 MM², NÃO ENTERRADA, COM ISOLADOR - FORNECIMENTO E INSTALÇAO.AF12/2017</t>
  </si>
  <si>
    <t>2.1.3.0.4</t>
  </si>
  <si>
    <t xml:space="preserve"> CORDOALHA DE COBRE NU 50 MM², ENTERRADA, SEM ISOLADOR - FORNECIMENTO E INSTALAÇAO.AF_12/2017</t>
  </si>
  <si>
    <t>2.1.3.0.5</t>
  </si>
  <si>
    <t xml:space="preserve"> CONECTOR TIPO PARAFUSO FENDIDO 35 MM2 </t>
  </si>
  <si>
    <t>2.1.3.0.6</t>
  </si>
  <si>
    <t xml:space="preserve">ELETRODUTO EM AÇO GALVANIZADO A FOGO DIÂMETRO 1" - PESADO </t>
  </si>
  <si>
    <t>2.1.3.0.7</t>
  </si>
  <si>
    <t xml:space="preserve"> BRACADEIRA METALICA TIPO "D" DIAM. 1"</t>
  </si>
  <si>
    <t>2.1.3.0.8</t>
  </si>
  <si>
    <t>COMP 037</t>
  </si>
  <si>
    <t xml:space="preserve"> CAIXA DE INSPEÇÃO PVC 300X250MM+TP P/CX INSP GALV FOGO 300MM (GOINFRA + COT)</t>
  </si>
  <si>
    <t>2.1.3.0.9</t>
  </si>
  <si>
    <t>COMP 567_SEE</t>
  </si>
  <si>
    <t>TAMPA DE FERRO FUNDIDO 300MM PARA CAIXA DE INSPEÇÃO DE ATERRAMENTO (GOINFRA + COT)</t>
  </si>
  <si>
    <t>2.1.3.0.10</t>
  </si>
  <si>
    <t xml:space="preserve"> ATERRAMENTO - SOLDA EXOTÉRMICA - CARTUCHO 90 G </t>
  </si>
  <si>
    <t>2.1.3.0.11</t>
  </si>
  <si>
    <t xml:space="preserve">HASTE DE ATERRAMENTO 5/8 PARA SPDA - FORNECIMENTO E INSTALAÇÃO. AF_12/2017 </t>
  </si>
  <si>
    <t>2.1.3.0.12</t>
  </si>
  <si>
    <t xml:space="preserve"> BUCHA DE NYLON S-8 </t>
  </si>
  <si>
    <t>2.1.3.0.13</t>
  </si>
  <si>
    <t xml:space="preserve"> PARAFUSO P/BUCHA S-8 </t>
  </si>
  <si>
    <t>2.2</t>
  </si>
  <si>
    <t xml:space="preserve"> REVESTIMENTO DE PISO - - </t>
  </si>
  <si>
    <t>2.2.1</t>
  </si>
  <si>
    <t>LASTRO -</t>
  </si>
  <si>
    <t>2.2.1.0.1</t>
  </si>
  <si>
    <t xml:space="preserve"> DEMOLIÇÃO MANUAL DE PISO CIMENTICIO SOBRE LASTRO DE CONCRETO COM TRANPORTE ATE CAÇAMBA E CARGA</t>
  </si>
  <si>
    <t>2.2.1.0.2</t>
  </si>
  <si>
    <t xml:space="preserve"> ESCAVACAO MANUAL DE VALAS &lt; 1 MTS. (OBRAS CIVIS)</t>
  </si>
  <si>
    <t>2.2.1.0.3</t>
  </si>
  <si>
    <t xml:space="preserve"> REATERRO COM APILOAMENTO </t>
  </si>
  <si>
    <t>2.2.2</t>
  </si>
  <si>
    <t>CONCRETO</t>
  </si>
  <si>
    <t>2.2.2.0.1</t>
  </si>
  <si>
    <t xml:space="preserve"> PISO CONCRETO DESEMPENADO ESPESSURA = 5 CM 1:2,5:3,5</t>
  </si>
  <si>
    <t xml:space="preserve">CANALETA COM GRELHA </t>
  </si>
  <si>
    <t>3.1</t>
  </si>
  <si>
    <t xml:space="preserve"> ESQUADRIAS METÁLICAS </t>
  </si>
  <si>
    <t>3.1.0.0.1</t>
  </si>
  <si>
    <t>GRELHA PADRÃO GOINFRA DE FERRO CHATO COM BERÇO (ESPAÇAMENTO ENTRE FACES = 1,5CM - NBR 9050ACESSIBILIDADE</t>
  </si>
  <si>
    <t>3.2</t>
  </si>
  <si>
    <t xml:space="preserve"> PINTURA - </t>
  </si>
  <si>
    <t>3.2.0.0.1</t>
  </si>
  <si>
    <t xml:space="preserve"> PINTURA TINTA ESMALTE PARA ESQUADRIAS DE FERRO C FUNDO ANTICORROSIVO DIVERSOS</t>
  </si>
  <si>
    <t>3.3</t>
  </si>
  <si>
    <t>DIVERSOS</t>
  </si>
  <si>
    <t>3.3.0.0.1</t>
  </si>
  <si>
    <t xml:space="preserve"> CANALETA CONCRETO DESEMPENADO 5 CM PADRÃO GOINFRA (MEIA CANA) </t>
  </si>
  <si>
    <t xml:space="preserve">  SERVIÇOS PARA IMPLANTAÇÃO 02 PASSARELAS M1 - PADRÃO SÉC. XXI 2015 </t>
  </si>
  <si>
    <t>4.1</t>
  </si>
  <si>
    <t xml:space="preserve"> SERVIÇOS PRELIMINARES -</t>
  </si>
  <si>
    <t>4.1.0.0.1</t>
  </si>
  <si>
    <t xml:space="preserve"> LIMPEZA MECÂNICA DE TERRENO </t>
  </si>
  <si>
    <t>4.2</t>
  </si>
  <si>
    <t xml:space="preserve"> SERVIÇO EM TERRA - -</t>
  </si>
  <si>
    <t>4.2.1</t>
  </si>
  <si>
    <t xml:space="preserve"> AQUISIÇÃO DE TERRA (SOMENTE ATERRO) </t>
  </si>
  <si>
    <t>4.2.1.0.1</t>
  </si>
  <si>
    <t xml:space="preserve"> ESCAVACAO MECANICA </t>
  </si>
  <si>
    <t>4.2.1.0.2</t>
  </si>
  <si>
    <t xml:space="preserve"> CARGA MECANIZADA </t>
  </si>
  <si>
    <t>4.2.1.0.3</t>
  </si>
  <si>
    <t xml:space="preserve"> INDENIZAÇÃO DE JAZIDA </t>
  </si>
  <si>
    <t>4.2.1.0.4</t>
  </si>
  <si>
    <t>TRANSPORTE DE MATERIAL ESCAVADO M3.KM M3K</t>
  </si>
  <si>
    <t>4.2.1.0.5</t>
  </si>
  <si>
    <t>COMPACTAÇÃO MECÂNICA SEM CONTROLE LABORATÓRIO</t>
  </si>
  <si>
    <t>4.2.2</t>
  </si>
  <si>
    <t xml:space="preserve">OUTROS SERVIÇOS </t>
  </si>
  <si>
    <t>4.2.2.0.1</t>
  </si>
  <si>
    <t xml:space="preserve"> REGULARIZAÇÃO DO TERRENO SEM APILOAMENTO COM TRANSPORTE MANUAL DA TERRA ESCAVADA</t>
  </si>
  <si>
    <t>4.2.2.0.2</t>
  </si>
  <si>
    <t xml:space="preserve"> APILOAMENTO </t>
  </si>
  <si>
    <t xml:space="preserve">BLOCO PASSARELA M1 PADRÃO SÉC. XXI </t>
  </si>
  <si>
    <t>5.1</t>
  </si>
  <si>
    <t>5.1.0.0.1</t>
  </si>
  <si>
    <t>LOCAÇÃO DA OBRA, EXECUÇÃO DE GABARITO SEM REAPROVEITAMENTO, INCLUSO  PINTURA ( FACE INTERNA DO RIPÃO 15CM) E PIQUETE COM TESTEMUNHA</t>
  </si>
  <si>
    <t>5.2</t>
  </si>
  <si>
    <t xml:space="preserve">TRANSPORTES </t>
  </si>
  <si>
    <t>5.2.0.0.1</t>
  </si>
  <si>
    <t xml:space="preserve"> TRANSPORTE DE ENTULHO EM CAMINHÃO INCLUSO A CARGA MANUAL </t>
  </si>
  <si>
    <t>5.3</t>
  </si>
  <si>
    <t xml:space="preserve"> GOINFRA SERVIÇO EM TERRA </t>
  </si>
  <si>
    <t>5.3.0.0.1</t>
  </si>
  <si>
    <t>REGULARIZAÇÃO DO TERRENO SEM APILOAMENTO COM TRANSPORTE MANUAL DA  TERRA ESCAVADA</t>
  </si>
  <si>
    <t>5.3.0.0.2</t>
  </si>
  <si>
    <t>5.4</t>
  </si>
  <si>
    <t>5.4.1</t>
  </si>
  <si>
    <t xml:space="preserve"> ESTACAS E BLOCOS -</t>
  </si>
  <si>
    <t>5.4.1.0.1</t>
  </si>
  <si>
    <t xml:space="preserve">ESTACA A TRADO DIAM.30 CM SEM FERRO </t>
  </si>
  <si>
    <t>5.4.1.0.2</t>
  </si>
  <si>
    <t xml:space="preserve"> ACO CA 50-A - 8,0 MM (5/16") - (OBRAS CIVIS) </t>
  </si>
  <si>
    <t>5.4.1.0.3</t>
  </si>
  <si>
    <t xml:space="preserve"> ACO CA-50A - 6,3 MM (1/4") - (OBRAS CIVIS) </t>
  </si>
  <si>
    <t>5.4.1.0.4</t>
  </si>
  <si>
    <t xml:space="preserve"> ACO CA-60 - 5,0 MM - (OBRAS CIVIS)</t>
  </si>
  <si>
    <t>5.4.1.0.5</t>
  </si>
  <si>
    <t xml:space="preserve"> ESCAVACAO MANUAL DE VALAS (SAPATAS/BLOCOS) </t>
  </si>
  <si>
    <t>5.4.1.0.6</t>
  </si>
  <si>
    <t xml:space="preserve">APILOAMENTO (BLOCOS/SAPATAS) </t>
  </si>
  <si>
    <t>5.4.1.0.7</t>
  </si>
  <si>
    <t xml:space="preserve"> LASTRO DE CONCRETO MAGRO, APLICADO EM BLOCOS DE COROAMENTO OU SAPATAS. AF_08/2017</t>
  </si>
  <si>
    <t>5.4.1.0.8</t>
  </si>
  <si>
    <t xml:space="preserve"> CONCRETO FCK = 15MPA, TRAÇO 1:3,4:3,5 (EM MASSA SECA DE CIMENTO/ AREIA MÉDIA/ BRITA 1)-PREPARO MECANICO COM BETONEIRA 600L. AF_05/2021</t>
  </si>
  <si>
    <t>5.4.1.0.9</t>
  </si>
  <si>
    <t xml:space="preserve">LANÇAMENTO/APLICAÇÃO/ADENSAMENTO MANUAL DE CONCRETO - (O.C.) </t>
  </si>
  <si>
    <t>5.5</t>
  </si>
  <si>
    <t xml:space="preserve"> IMPERMEABILIZAÇÃO</t>
  </si>
  <si>
    <t>5.5.0.0.1</t>
  </si>
  <si>
    <t xml:space="preserve"> IMPERMEABILIZACAO VIGAS BALDRAMES E=2,0 CM </t>
  </si>
  <si>
    <t>5.6</t>
  </si>
  <si>
    <t>ESTRUTURAS METÁLICAS -</t>
  </si>
  <si>
    <t>5.6.0.0.1</t>
  </si>
  <si>
    <t>ESTRUTURA TRELIÇADA DE COBERTURA, TIPO FINK, COM LIGAÇÕES SOLDADAS, INCLUSOS PERFIS METALICOS,CHAPAS METALICAS,MAO DE OBRA E TRANSPORTE COM GUINDASTE-FORNECIMENTO E INSTALAÇAO. AF_01/2020_PSA</t>
  </si>
  <si>
    <t>5.7</t>
  </si>
  <si>
    <t>COBERTURAS</t>
  </si>
  <si>
    <t>5.7.1</t>
  </si>
  <si>
    <t xml:space="preserve"> METÁLICA</t>
  </si>
  <si>
    <t>5.7.1.0.1</t>
  </si>
  <si>
    <t xml:space="preserve"> GOINFRA 160967 COBERTURA COM TELHA CHAPA GALVANIZADA TRAPEZOIDAL 0,5 MM COM ACESSÓRIOS </t>
  </si>
  <si>
    <t>5.7.2</t>
  </si>
  <si>
    <t>CALHA E RUFO -</t>
  </si>
  <si>
    <t>5.7.2.0.1</t>
  </si>
  <si>
    <t xml:space="preserve"> CALHA DE CHAPA GALVANIZADA</t>
  </si>
  <si>
    <t>5.8</t>
  </si>
  <si>
    <t xml:space="preserve">REVESTIMENTO DE PISO - </t>
  </si>
  <si>
    <t>5.8.1</t>
  </si>
  <si>
    <t xml:space="preserve"> GRANITINA - </t>
  </si>
  <si>
    <t>5.8.1.0.1</t>
  </si>
  <si>
    <t>5.8.1.0.2</t>
  </si>
  <si>
    <t xml:space="preserve"> GRANITINA 8MM FUNDIDA COM CONTRAPISO (1CI:3ARML) E=2CM E JUNTA PLASTICA </t>
  </si>
  <si>
    <t>5.8.1.0.3</t>
  </si>
  <si>
    <t xml:space="preserve">RODAPÉ FUNDIDO DE GRANITINA 7CM </t>
  </si>
  <si>
    <t>5.8.1.0.4</t>
  </si>
  <si>
    <t xml:space="preserve"> RASPAGEM E APLICAÇÃO RESINA ACRÍLICA DUAS DEMÃOS M2 10,05 20,10 34,87 0,00 350,44 700,88</t>
  </si>
  <si>
    <t>5.9</t>
  </si>
  <si>
    <t xml:space="preserve"> PINTURA </t>
  </si>
  <si>
    <t>5.9.1</t>
  </si>
  <si>
    <t xml:space="preserve"> BASE EM CONCRETO - </t>
  </si>
  <si>
    <t>5.9.1.0.1</t>
  </si>
  <si>
    <t xml:space="preserve"> PINTURA LATEX ACRILICA 2 DEMAOS C/SELADOR </t>
  </si>
  <si>
    <t>5.9.2</t>
  </si>
  <si>
    <t xml:space="preserve">. ESTRUTURA METÁLICA </t>
  </si>
  <si>
    <t>5.9.2.0.1</t>
  </si>
  <si>
    <t xml:space="preserve">PINTURA ESMALTE ALQUIDICO ESTRUTURA METALICA 2 DEMAOS </t>
  </si>
  <si>
    <t>5.10</t>
  </si>
  <si>
    <t>5.10.0.0.1</t>
  </si>
  <si>
    <t xml:space="preserve"> SERVIÇOS PARA A IMPLANTAÇÃO 03 SALAS COM SANITÁRIOS - PADRÃO SEDUC E SERVIÇOS PARA EXECUÇÃO DO PATIO </t>
  </si>
  <si>
    <t>6.1</t>
  </si>
  <si>
    <t xml:space="preserve"> SERVIÇOS PRELIMINARES - </t>
  </si>
  <si>
    <t>6.1.1</t>
  </si>
  <si>
    <t xml:space="preserve"> DEMOLIÇÃO PISO DE CONCRETO</t>
  </si>
  <si>
    <t>6.1.1.0.1</t>
  </si>
  <si>
    <t xml:space="preserve">DEMOLIÇÃO MANUAL EM CONCRETO SIMPLES COM TRANSPORTE ATÉ CAÇAMBA E CARGA </t>
  </si>
  <si>
    <t>6.1.2</t>
  </si>
  <si>
    <t xml:space="preserve"> DEMOLIÇÃO DE BANCO DE CONCRETO </t>
  </si>
  <si>
    <t>6.1.2.0.1</t>
  </si>
  <si>
    <t>DEMOLIÇÃO MANUAL EM CONCRETO SIMPLES COM TRANSPORTE ATÉ CAÇAMBA E CARGA</t>
  </si>
  <si>
    <t>6.1.3</t>
  </si>
  <si>
    <t xml:space="preserve"> DEMOLIÇÃO DE MURO DE ALVENARIA -</t>
  </si>
  <si>
    <t>6.1.3.0.1</t>
  </si>
  <si>
    <t>DEMOLIÇÃO MANUAL ALVENARIA TIJOLO SEM REAPROVEITAMENTO COM TRANSPORTE  ATE CAÇAMBA E CARGA</t>
  </si>
  <si>
    <t>6.1.4</t>
  </si>
  <si>
    <t xml:space="preserve">DEMOLIÇÃO DE CAIXA DE ESGOTO </t>
  </si>
  <si>
    <t>6.1.4.0.1</t>
  </si>
  <si>
    <t>COMP 073_SEE</t>
  </si>
  <si>
    <t>DEMOLIÇÃO DAS INSTALAÇÕES HIDROSANITÁRIAS E AFINS C/ TRANSP. ATÉ CB. E CARGA  (GOINFRA)</t>
  </si>
  <si>
    <t>6.1.5</t>
  </si>
  <si>
    <t>LIMPEZA DO TERRENO</t>
  </si>
  <si>
    <t>6.1.5.0.1</t>
  </si>
  <si>
    <t xml:space="preserve"> RASPAGEM E LIMPEZA MANUAL DO TERRENO </t>
  </si>
  <si>
    <t>6.2</t>
  </si>
  <si>
    <t xml:space="preserve"> TRANSPORTES</t>
  </si>
  <si>
    <t>6.2.0.0.01</t>
  </si>
  <si>
    <t>6.3</t>
  </si>
  <si>
    <t xml:space="preserve"> SERVIÇO EM TERRA </t>
  </si>
  <si>
    <t>6.3.1</t>
  </si>
  <si>
    <t>AQUISIÇÃO DE TERRA (SOMENTE ATERRO) - PREPARAÇÃO DO SOLO PARA IMPLANTAÇÃO  DO BLOCO DE 03 SALAS E PATIO</t>
  </si>
  <si>
    <t>6.3.1.0.1</t>
  </si>
  <si>
    <t xml:space="preserve"> ESCAVACAO MECANICA</t>
  </si>
  <si>
    <t>6.3.1.0.2</t>
  </si>
  <si>
    <t>6.3.1.0.3</t>
  </si>
  <si>
    <t xml:space="preserve"> INDENIZAÇÃO DE JAZIDA</t>
  </si>
  <si>
    <t>6.3.1.0.4</t>
  </si>
  <si>
    <t xml:space="preserve"> TRANSPORTE DE MATERIAL ESCAVADO M3.KM M3K</t>
  </si>
  <si>
    <t>6.3.1.0.5</t>
  </si>
  <si>
    <t xml:space="preserve"> COMPACTAÇÃO MECÂNICA SEM CONTROLE LABORATÓRIO </t>
  </si>
  <si>
    <t>6.3.2</t>
  </si>
  <si>
    <t xml:space="preserve">OUTROS SERVIÇOS - PREPARAÇÃO DO SOLO PARA IMPLANTAÇÃO DO BLOCO DE 03 SALAS E PATIO  </t>
  </si>
  <si>
    <t>6.3.2.0.1</t>
  </si>
  <si>
    <t>6.3.2.0.2</t>
  </si>
  <si>
    <t>6.4</t>
  </si>
  <si>
    <t xml:space="preserve"> ALVENARIAS E DIVISÓRIAS</t>
  </si>
  <si>
    <t>6.4.1</t>
  </si>
  <si>
    <t xml:space="preserve"> RAMPA </t>
  </si>
  <si>
    <t>6.4.1.0.1</t>
  </si>
  <si>
    <t xml:space="preserve">ALVENARIA DE TIJOLO FURADO 1/2 VEZ 14X29X9 - 6 FUROS - ARG. (1CALH:4ARML+100KG DE CI/M3 </t>
  </si>
  <si>
    <t>6.5</t>
  </si>
  <si>
    <t>ESQUADRIAS METÁLICAS -</t>
  </si>
  <si>
    <t>6.5.1</t>
  </si>
  <si>
    <t>PORTÃO PT 8 (PROXIMO A QUADRA)</t>
  </si>
  <si>
    <t>6.5.1.0.1</t>
  </si>
  <si>
    <t xml:space="preserve"> PORTÃO DE CORRER E ABRIR CONJUGADO PT-8 C/FERRAGENS </t>
  </si>
  <si>
    <t>6.6</t>
  </si>
  <si>
    <t>6.6.1</t>
  </si>
  <si>
    <t>6.6.1.0.1</t>
  </si>
  <si>
    <t xml:space="preserve">CHAPISCO ROLADO (1CIM:3 ARML)+(1 COLA:10 CIM) </t>
  </si>
  <si>
    <t>6.6.1.0.2</t>
  </si>
  <si>
    <t xml:space="preserve"> REBOCO (1 CALH:4 ARFC+100kgCI/M3</t>
  </si>
  <si>
    <t>6.7</t>
  </si>
  <si>
    <t xml:space="preserve"> REVESTIMENTO DE PISO </t>
  </si>
  <si>
    <t>6.7.1</t>
  </si>
  <si>
    <t xml:space="preserve"> PISO DO PÁTIO - </t>
  </si>
  <si>
    <t>6.7.1.0.1</t>
  </si>
  <si>
    <t xml:space="preserve">PISO LAMINADO COM CONCRETO USINADO 20MPA E=5CM </t>
  </si>
  <si>
    <t>6.7.2</t>
  </si>
  <si>
    <t xml:space="preserve"> PISO DA RAMPA </t>
  </si>
  <si>
    <t>6.7.2.0.1</t>
  </si>
  <si>
    <t xml:space="preserve"> PISO LAMINADO COM CONCRETO USINADO 20MPA E=5CM</t>
  </si>
  <si>
    <t>6.8</t>
  </si>
  <si>
    <t xml:space="preserve"> PINTURA -</t>
  </si>
  <si>
    <t>6.8.1</t>
  </si>
  <si>
    <t xml:space="preserve">PINTURA DO PISO DO PÁTIO </t>
  </si>
  <si>
    <t>6.8.1.0.1</t>
  </si>
  <si>
    <t xml:space="preserve">PINTURA TINTA POLIESPORTIVA - 2 DEMÃOS (PISOS E CIMENTADOS) </t>
  </si>
  <si>
    <t>6.8.2</t>
  </si>
  <si>
    <t xml:space="preserve">PINTURA DAS ESQUADRIAS DO PORTÃO </t>
  </si>
  <si>
    <t>6.8.2.0.1</t>
  </si>
  <si>
    <t xml:space="preserve"> PINTURA TINTA ESMALTE PARA ESQUADRIAS DE FERRO C FUNDO ANTICORROSIVO</t>
  </si>
  <si>
    <t>6.9</t>
  </si>
  <si>
    <t>6.9.0.0.1</t>
  </si>
  <si>
    <t xml:space="preserve"> PLANTIO GRAMA ESMERALDA PLACA C/ M.O. IRRIG., ADUBO,TERRA VEGETAL (O.C.) A &lt;11.000,00M2
</t>
  </si>
  <si>
    <t>6.9.0.0.2</t>
  </si>
  <si>
    <t>MEIO FIO PD. GOINFRA EM CONC. PRÉ MOLD. RETO/CURVO (9v12X30X100CM), FC28=20MPA COM ARGAM.(1CI:3ARMLC) P/ARREMATE DO REJUNT. -INCLUSO ESCAV./APIOLAM./REATERRO E COM. FC 28=10MPA P/ ASSENTAM. E CHUMBAMENTO</t>
  </si>
  <si>
    <t xml:space="preserve"> BLOCO 03 SALAS COM SANITÁRIOS - PADRÃO SEDUC </t>
  </si>
  <si>
    <t>7.1</t>
  </si>
  <si>
    <t>SERVIÇOS PRELIMINARES</t>
  </si>
  <si>
    <t>7.1.0.0.1</t>
  </si>
  <si>
    <t xml:space="preserve"> LOCAÇÃO DA OBRA, EXECUÇÃO DE GABARITO SEM REAPROVEITAMENTO, INCLUSO PINTURA (FACE INETRNA DO RIPAO 15CM) E PIQUETE COM TESTEMUNHA</t>
  </si>
  <si>
    <t>7.2</t>
  </si>
  <si>
    <t xml:space="preserve"> TRANSPORTES </t>
  </si>
  <si>
    <t>7.2.0.0.1</t>
  </si>
  <si>
    <t>7.3</t>
  </si>
  <si>
    <t xml:space="preserve"> SERVIÇO EM TERRA</t>
  </si>
  <si>
    <t>7.3.1</t>
  </si>
  <si>
    <t xml:space="preserve">RASGO - INSTALAÇÕES HIDROSSANITÁRIAS </t>
  </si>
  <si>
    <t>7.3.1.0.1</t>
  </si>
  <si>
    <t>7.3.1.0.2</t>
  </si>
  <si>
    <t>7.4</t>
  </si>
  <si>
    <t xml:space="preserve"> FUNDAÇÕES E SONDAGENS</t>
  </si>
  <si>
    <t>7.4.1</t>
  </si>
  <si>
    <t xml:space="preserve"> ESTACAS -</t>
  </si>
  <si>
    <t>7.4.1.0.1</t>
  </si>
  <si>
    <t xml:space="preserve">2 ESTACA A TRADO DIAM.30 CM SEM FERRO </t>
  </si>
  <si>
    <t>7.4.1.0.2</t>
  </si>
  <si>
    <t xml:space="preserve">ACO CA-50A - 10,0 MM (3/8") - (OBRAS CIVIS) </t>
  </si>
  <si>
    <t>7.4.1.0.3</t>
  </si>
  <si>
    <t xml:space="preserve">ACO CA-60 - 5,0 MM - (OBRAS CIVIS) </t>
  </si>
  <si>
    <t>7.4.2</t>
  </si>
  <si>
    <t xml:space="preserve"> BLOCOS </t>
  </si>
  <si>
    <t>7.4.2.0.1</t>
  </si>
  <si>
    <t xml:space="preserve"> ESCAVACAO MANUAL DE VALAS (SAPATAS/BLOCOS)</t>
  </si>
  <si>
    <t>7.4.2.0.2</t>
  </si>
  <si>
    <t>7.4.2.0.3</t>
  </si>
  <si>
    <t xml:space="preserve"> LASTRO DE CONCRETO MAGRO, APLICADO EM BLOCOS DE COROAMENTO OU SAPATAS. AF-08/2017</t>
  </si>
  <si>
    <t>7.4.2.0.4</t>
  </si>
  <si>
    <t xml:space="preserve"> CONCRETO FCK = 25MPA, TRAÇO 1:2,3:2,7 (EM MASSA SECA DE CIMENTO/ AREIA MÉDIA/ BRITA 1)-REPARO MECANICO COM BETONEIRA 600L AF_05/2021</t>
  </si>
  <si>
    <t>7.4.2.0.5</t>
  </si>
  <si>
    <t xml:space="preserve"> LANÇAMENTO/APLICAÇÃO/ADENSAMENTO DE CONCRETO EM FUNDAÇÃO- (O.C.) </t>
  </si>
  <si>
    <t>7.4.2.0.6</t>
  </si>
  <si>
    <t>7.4.2.0.7</t>
  </si>
  <si>
    <t>7.4.3</t>
  </si>
  <si>
    <t xml:space="preserve"> CONTROLE TECNOLÓGICO</t>
  </si>
  <si>
    <t>7.4.3.0.1</t>
  </si>
  <si>
    <t xml:space="preserve"> CORPO DE PROVA</t>
  </si>
  <si>
    <t>7.5</t>
  </si>
  <si>
    <t>7.5.1</t>
  </si>
  <si>
    <t>7.5.1.0.1</t>
  </si>
  <si>
    <t>7.5.1.0.2</t>
  </si>
  <si>
    <t>APILOAMENTO (BLOCOS/SAPATAS)</t>
  </si>
  <si>
    <t>7.5.1.0.3</t>
  </si>
  <si>
    <t>LASTRO DE CONCRETO MAGRO, APLICADO EM BLOCOS DE COROAMENTO OU SAPATAS AF_08/2017</t>
  </si>
  <si>
    <t>7.5.1.0.4</t>
  </si>
  <si>
    <t xml:space="preserve">FORMA DE TABUA CINTA BALDRAME U=8 VEZES </t>
  </si>
  <si>
    <t>7.5.1.0.5</t>
  </si>
  <si>
    <t xml:space="preserve">PREPARO COM BETONEIRA E TRANSPORTE MANUAL DE CONCRETO FCK=25 MPA </t>
  </si>
  <si>
    <t>7.5.1.0.6</t>
  </si>
  <si>
    <t>7.5.1.0.7</t>
  </si>
  <si>
    <t>REATERRO COM APILOAMENTO</t>
  </si>
  <si>
    <t>7.5.1.0.8</t>
  </si>
  <si>
    <t xml:space="preserve">ACO CA 50-A - 8,0 MM (5/16") - (OBRAS CIVIS) </t>
  </si>
  <si>
    <t>7.5.1.0.9</t>
  </si>
  <si>
    <t>7.5.1.0.10</t>
  </si>
  <si>
    <t>ACO CA-60 - 5,0 MM - (OBRAS CIVIS)</t>
  </si>
  <si>
    <t>7.5.2</t>
  </si>
  <si>
    <t>7.5.2.0.1</t>
  </si>
  <si>
    <t xml:space="preserve">FORMA CHAPA DE COMPENSADO PLASTIFICADO 17MM U=7 V - (OBRAS CIVIS) </t>
  </si>
  <si>
    <t>7.5.2.0.2</t>
  </si>
  <si>
    <t xml:space="preserve">PREPARO COM BETONEIRA E TRANSPORTE MANUAL DE CONCRETO FCK=25 </t>
  </si>
  <si>
    <t>7.5.2.0.3</t>
  </si>
  <si>
    <t xml:space="preserve"> LANÇAMENTO/APLICAÇÃO/ADENSAMENTO MANUAL DE CONCRETO - (OBRAS CIVIS) </t>
  </si>
  <si>
    <t>7.5.2.0.4</t>
  </si>
  <si>
    <t>7.5.2.0.4. GOINFRA 60305 ACO CA-50A - 10,0 MM (3/8") - (OBRAS CIVIS) KG 389,00 389,00 9,95 2,84 4.975,31 4.975,31</t>
  </si>
  <si>
    <t>7.5.2.0.5</t>
  </si>
  <si>
    <t xml:space="preserve"> ACO CA - 60 - 5,0 MM - (OBRAS CIVIS)</t>
  </si>
  <si>
    <t>7.5.3</t>
  </si>
  <si>
    <t xml:space="preserve">VIGAS DA COBERTURA - </t>
  </si>
  <si>
    <t>7.5.3.0.1</t>
  </si>
  <si>
    <t xml:space="preserve"> FORMA CHAPA DE COMPENSADO PLASTIFICADO 17MM U=7 V - (OBRAS CIVIS) </t>
  </si>
  <si>
    <t>7.5.3.0.2</t>
  </si>
  <si>
    <t>7.5.3.0.3</t>
  </si>
  <si>
    <t>7.5.3.0.4</t>
  </si>
  <si>
    <t xml:space="preserve"> ACO CA-50-A - 6,3 MM (1/4") - (OBRAS CIVIS) </t>
  </si>
  <si>
    <t>7.5.3.0.5</t>
  </si>
  <si>
    <t xml:space="preserve">ACO CA-50 A - 8,0 MM (5/16") - (OBRAS CIVIS) </t>
  </si>
  <si>
    <t>7.5.3.0.6</t>
  </si>
  <si>
    <t xml:space="preserve"> ACO CA-50A - 10,0 MM (3/8") - (OBRAS CIVIS)</t>
  </si>
  <si>
    <t>7.5.3.0.7</t>
  </si>
  <si>
    <t xml:space="preserve"> ACO CA-50A - 12,5 MM (1/2") - (OBRAS CIVIS)</t>
  </si>
  <si>
    <t>7.5.3.0.8</t>
  </si>
  <si>
    <t xml:space="preserve">ACO CA - 60 - 5,0 MM - (OBRAS CIVIS) </t>
  </si>
  <si>
    <t>7,5,4</t>
  </si>
  <si>
    <t xml:space="preserve"> LAJE PRÉ MOLDADA </t>
  </si>
  <si>
    <t>7,5,4.0.1</t>
  </si>
  <si>
    <t xml:space="preserve"> FORRO EM LAJE PRE-MOLDADA INCLUSO CAPEAMENTO/ARMADURA DE DISTRIBUIÇÃO/ESCORAMENTO E FORMA/DESFORMA25.069,04 25.069,04</t>
  </si>
  <si>
    <t>7.5.5</t>
  </si>
  <si>
    <t xml:space="preserve"> VERGAS E CONTRAVERGAS </t>
  </si>
  <si>
    <t>7.5.5.0.1</t>
  </si>
  <si>
    <t xml:space="preserve"> VERGA/CONTRAVERGA EM CONCRETO ARMADO FCK = 20 MPA</t>
  </si>
  <si>
    <t>7.5.6</t>
  </si>
  <si>
    <t xml:space="preserve"> CONTROLE TECNOLÓGICO </t>
  </si>
  <si>
    <t>7.5.6.0.1</t>
  </si>
  <si>
    <t xml:space="preserve">CORPO DE PROVA </t>
  </si>
  <si>
    <t>7.6</t>
  </si>
  <si>
    <t xml:space="preserve">INSTALAÇÕES ELÉTRICAS </t>
  </si>
  <si>
    <t>7.6.0.0.1</t>
  </si>
  <si>
    <t xml:space="preserve"> CABO DE COBRE FLEXÍVEL ISOLADO, 1,5 MM², ANTI-CHAMA 450/750 V, PARA CIRCUITOS TERMINAI E INSTALÇAO.AF_12/2015</t>
  </si>
  <si>
    <t>7.6.0.0.2</t>
  </si>
  <si>
    <t xml:space="preserve"> CABO DE COBRE FLEXÍVEL ISOLADO, 2,5 MM², ANTI-CHAMA 450/750 V, PARA CIRCUITOS TERMINAIS FORNECIMENTO E INSTALAÇAO.AF_12/2015</t>
  </si>
  <si>
    <t>7.6.0.0.3</t>
  </si>
  <si>
    <t xml:space="preserve"> CABO FLEXÍVEL, PVC (70° C), 450/750 V, 4 MM2</t>
  </si>
  <si>
    <t>7.6.0.0.4</t>
  </si>
  <si>
    <t xml:space="preserve"> CAIXA OCTOGONAL 4" X 4", PVC, INSTALADA EM LAJE - FORNECIMENTO E INSTALAÇÃO. AF_12/2015</t>
  </si>
  <si>
    <t>7.6.0.0.5</t>
  </si>
  <si>
    <t xml:space="preserve"> CAIXA RETANGULAR 4" X 2" ALTA (2,00 M DO PISO), PVC, INSTALADA EM PAREDE -FORNECIMENTO E INSTALAÇO.AF_12 /2015</t>
  </si>
  <si>
    <t>7.6.0.0.6</t>
  </si>
  <si>
    <t>CAIXA RETANGULAR 4" X 2" MÉDIA (1,30 M DO PISO), PVC, INSTALADA EM PAREDE - FORNECIMENTO E INSTALÇAO.AF_12/2015</t>
  </si>
  <si>
    <t>7.6.0.0.7</t>
  </si>
  <si>
    <t xml:space="preserve"> CAIXA RETANGULAR 4" X 2" BAIXA (0,30 M DO PISO), PVC, INSTALADA EM PAREDE -FORNECIMENTO E INSTALAÇAO. AF_12/2015 </t>
  </si>
  <si>
    <t>7.6.0.0.8</t>
  </si>
  <si>
    <t>7.6.0.0.9</t>
  </si>
  <si>
    <t>CONDULETE METÁLICO - CAIXA COM 5 ENTRADAS</t>
  </si>
  <si>
    <t>7.6.0.0.10</t>
  </si>
  <si>
    <t xml:space="preserve"> CONDULETE METÁLICO - TAMPÃO DE 3/4" </t>
  </si>
  <si>
    <t>7.6.0.0.11</t>
  </si>
  <si>
    <t>DISJUNTOR MONOPOLAR TIPO DIN, CORRENTE NOMINAL DE 10A - FORNECIMENTO E INSTALAÇÃO. AF _ 10/2020</t>
  </si>
  <si>
    <t>7.6.0.0.12</t>
  </si>
  <si>
    <t xml:space="preserve"> DISJUNTOR MONOPOLAR TIPO DIN, CORRENTE NOMINAL DE 16A - FORNECIMENTO E INSTALÇÃO.AF_10/2020</t>
  </si>
  <si>
    <t>7.6.0.0.13</t>
  </si>
  <si>
    <t>DISJUNTOR MONOPOLAR TIPO DIN, CORRENTE NOMINAL DE 20A - FORNECIMENTO E INSTALAÇÃO AF_10 /2020</t>
  </si>
  <si>
    <t>7.6.0.0.14</t>
  </si>
  <si>
    <t>DISJUNTOR TRIPOLAR TIPO DIN, CORRENTE NOMINAL DE 32A - FORNECIMENTO E INSTALÇÃO.AF_10/2020</t>
  </si>
  <si>
    <t>7.6.0.0.15</t>
  </si>
  <si>
    <t xml:space="preserve"> ELETRODUTO EM AÇO ZINCADO DIÂMETRO 3/4" </t>
  </si>
  <si>
    <t>7.6.0.0.16</t>
  </si>
  <si>
    <t xml:space="preserve"> ELETRODUTO FLEXÍVEL CORRUGADO REFORÇADO, PVC, DN 25 MM (3/4"), PARA CIRCUITOS TERMINAIS, INSTALADO EM LAJE - FORNECIMENTO E INSTALAÇÃO. AF_12/2015 </t>
  </si>
  <si>
    <t>7.6.0.0.17</t>
  </si>
  <si>
    <t>ELETRODUTO FLEXÍVEL CORRUGADO REFORÇADO, PVC, DN 32 MM (1"), PARA CIRCUITOS TERMINAIS INSTALADO EM LAJE-FORNECIMENTO E INSTALAÇÃO.AF 12/2015</t>
  </si>
  <si>
    <t>7.6.0.0.18</t>
  </si>
  <si>
    <t xml:space="preserve"> ELETRODUTO FLEXÍVEL CORRUGADO, PVC, DN 25 MM (3/4"), PARA CIRCUITOS TERMINAIS, INSTALADO EM PAREDE- FORN. E INST.AF 12/2015 </t>
  </si>
  <si>
    <t>7.6.0.0.19</t>
  </si>
  <si>
    <t xml:space="preserve"> ELETRODUTO FLEXÍVEL CORRUGADO, PVC, DN 32 MM (1"), PARA CIRCUITOS TERMINAIS, INSTALADO EM PAREDE - FORNECIMENTO E INSTALAÇÃO. AF_12/2015 </t>
  </si>
  <si>
    <t>7.6.0.0.20</t>
  </si>
  <si>
    <t>7.6.0.0.21</t>
  </si>
  <si>
    <t>7.6.0.0.22</t>
  </si>
  <si>
    <t>7.6.0.0.23</t>
  </si>
  <si>
    <t xml:space="preserve"> TOMADA HEXAGONAL 2P + T - 10A - 250V</t>
  </si>
  <si>
    <t>7.6.0.0.24</t>
  </si>
  <si>
    <t xml:space="preserve"> TOMADA HEXAGONAL 2P + T - 20A - 250V </t>
  </si>
  <si>
    <t>7.6.0.0.25</t>
  </si>
  <si>
    <t xml:space="preserve"> TOMADA HEXAGONAL 2P + T - 10A - 250V </t>
  </si>
  <si>
    <t>7.6.0.0.26</t>
  </si>
  <si>
    <t xml:space="preserve"> LUMINÁRIA TIPO PLAFON DE SOBREPOR QUADRADA PARA 02 LÂMPADAS </t>
  </si>
  <si>
    <t>7.6.0.0.27</t>
  </si>
  <si>
    <t xml:space="preserve"> LUMINÁRIA DE SOBREPOR COM REFLETOR DE ALUMÍNIO E ALETAS 2X28W </t>
  </si>
  <si>
    <t>7.6.0.0.28</t>
  </si>
  <si>
    <t xml:space="preserve">LÂMPADA COMPACTA DE LED 10 W, BASE E27 - FORNECIMENTO E INSTALAÇÃO. AF_02/2020 </t>
  </si>
  <si>
    <t>7.6.0.0.29</t>
  </si>
  <si>
    <t>COMP 387_SEE</t>
  </si>
  <si>
    <t xml:space="preserve">E LÂMPADA LED TUBULAR 18W (GOINFRA + COT) </t>
  </si>
  <si>
    <t>7.6.0.0.30</t>
  </si>
  <si>
    <t>QUADRO DE DISTRIBUIÇÃO DE ENERGIA EM CHAPA DE AÇO GALVANIZADO, DE EMBUTIR, COMBARRAMENTO TRIFASICO PARA 24 DISJUNTORES DIN 100A-FORNECIMENTO INSTALAÇÃO.AF-10/2020</t>
  </si>
  <si>
    <t>7.6.0.0.31</t>
  </si>
  <si>
    <t xml:space="preserve"> PARAFUSO P/BUCHA S-8</t>
  </si>
  <si>
    <t>7.6.0.0.32</t>
  </si>
  <si>
    <t>7.6.0.0.33</t>
  </si>
  <si>
    <t xml:space="preserve"> LUVA EM AÇO ZINCADO DIÂMETRO 3/4" </t>
  </si>
  <si>
    <t>7.6.0.0.34</t>
  </si>
  <si>
    <t xml:space="preserve"> TAMPA CEGA PARA CONDULETE METÁLICO </t>
  </si>
  <si>
    <t>7.7</t>
  </si>
  <si>
    <t xml:space="preserve">INSTALAÇÕES HIDROSSANITÁRIAS </t>
  </si>
  <si>
    <t>7.7.1</t>
  </si>
  <si>
    <t>I PEÇAS E ACESSÓRIOS</t>
  </si>
  <si>
    <t>7.7.1.1</t>
  </si>
  <si>
    <t xml:space="preserve">VASO SANITÁRIO E ACESSÓRIOS </t>
  </si>
  <si>
    <t>7.7.1.1.</t>
  </si>
  <si>
    <t>VASO SANITARIO SIFONADO CONVENCIONAL PARA PCD SEM FURO FRONTAL COM LOUÇA BRANCA SEM ASSENTO -FORNECIMENTO E INSTALÇAO.AF_01/2020</t>
  </si>
  <si>
    <t>7.7.1.1.2</t>
  </si>
  <si>
    <t xml:space="preserve"> VÁLVULA DE DESCARGA PARA PcD COM ACABAMENTO CROMADO ANTIVANDALISMO</t>
  </si>
  <si>
    <t>7.7.1.1.3</t>
  </si>
  <si>
    <t xml:space="preserve"> VÁLVULA DE DESCARGA DUPLO ACIONAMENTO COM ACABAMENTO CROMADO ANTIVANDALISMO</t>
  </si>
  <si>
    <t>7.7.1.1.4</t>
  </si>
  <si>
    <t xml:space="preserve"> CONJUNTO DE FIXACAO P/VASO SANITARIO (PAR)</t>
  </si>
  <si>
    <t>CJ</t>
  </si>
  <si>
    <t>7.7.1.1.5</t>
  </si>
  <si>
    <t xml:space="preserve"> VASO SANITÁRIO CONVENCIONAL (1ª LINHA)</t>
  </si>
  <si>
    <t>7.7.1.1.6</t>
  </si>
  <si>
    <t xml:space="preserve"> TUBO PARA VÁLVULA DE DESCARGA ( CURTO 1.1/4" ) </t>
  </si>
  <si>
    <t>7.7.1.1.7</t>
  </si>
  <si>
    <t xml:space="preserve">TUBO DE LIGACAO PVC CROMADO 1.1/2" / ESPUDE - (ENTRADA) </t>
  </si>
  <si>
    <t>7.7.1.1.8</t>
  </si>
  <si>
    <t xml:space="preserve"> ANEL DE VEDAÇÃO PARA VASO SANITÁRIO </t>
  </si>
  <si>
    <t>7.7.1.1.9</t>
  </si>
  <si>
    <t xml:space="preserve">ASSENTO EM POLIPROPILENO COM SISTEMA DE FECHAMENTO SUAVE PARA VASO SANITARIO </t>
  </si>
  <si>
    <t>7.7.1.1.10</t>
  </si>
  <si>
    <t xml:space="preserve"> PAPELEIRA DE PAREDE EM METAL CROMADO SEM TAMPA, INCLUSO FIXAÇÃO. AF_01/2020 </t>
  </si>
  <si>
    <t>7.7.1.1.11</t>
  </si>
  <si>
    <t>PORTA PAPEL HIGIENICO EM METAL CROMADO</t>
  </si>
  <si>
    <t>7.7.1.1.12</t>
  </si>
  <si>
    <t>COMP 427-SEE</t>
  </si>
  <si>
    <t xml:space="preserve">DUCHA HIGIENICA PLASTICA COM REGISTRO METALICO 1/2 " (GOINFRA + SINAPI) </t>
  </si>
  <si>
    <t>7.7.1.1.13</t>
  </si>
  <si>
    <t xml:space="preserve"> SABONETEIRA PLASTICA TIPO DISPENSER PARA SABONETE LIQUIDO COM RESERVATORIO 800 A 1500ML, INCLUSO FIXAÇÃO AF_ 01/2020</t>
  </si>
  <si>
    <t>7.7.1.2</t>
  </si>
  <si>
    <t xml:space="preserve">I LAVATÓRIO E ACESSÓRIOS - </t>
  </si>
  <si>
    <t>7.7.1.2.1</t>
  </si>
  <si>
    <t xml:space="preserve">LAVATÓRIO MÉDIO SEM COLUNA </t>
  </si>
  <si>
    <t>7.7.1.2.2</t>
  </si>
  <si>
    <t xml:space="preserve"> FIXACAO P/LAVATORIO (PAR) </t>
  </si>
  <si>
    <t>PAR</t>
  </si>
  <si>
    <t>7.7.1.2.3</t>
  </si>
  <si>
    <t xml:space="preserve">LIGAÇÃO FLEXÍVEL PVC DIAM.1/2" (ENGATE) </t>
  </si>
  <si>
    <t>7.7.1.2.4</t>
  </si>
  <si>
    <t xml:space="preserve"> SIFÃO DO TIPO FLEXÍVEL EM PVC 1 X 1.1/2 - FORNECIMENTO E INSTALAÇÃO. AF_01/2020 </t>
  </si>
  <si>
    <t>7.7.1.2.5</t>
  </si>
  <si>
    <t xml:space="preserve"> TORNEIRA DE MESA PARA PcD COM FECHAMENTO AUTOMÁTICO TEMPORIZADO PARA LAVATORIO DIAMETRO DE 1/2´´</t>
  </si>
  <si>
    <t>7.7.1.2.6</t>
  </si>
  <si>
    <t>TORNEIRA DE MESA COM FECHAMENTO AUTOMÁTICO TEMPORIZADO PARA LAVATÓRIO DIAMETRO DE 1/2´´</t>
  </si>
  <si>
    <t>7.7.1.2.7</t>
  </si>
  <si>
    <t xml:space="preserve"> VALVULA PARA LAVATORIO OU BEBEDOURO METALICO DIAMETRO 1"</t>
  </si>
  <si>
    <t>7.7.1.2.8</t>
  </si>
  <si>
    <t xml:space="preserve"> CUBA DE LOUÇA DE EMBUTIR REDONDA </t>
  </si>
  <si>
    <t>7.7.1.3</t>
  </si>
  <si>
    <t xml:space="preserve"> REGISTROS </t>
  </si>
  <si>
    <t>7.7.1.3.1</t>
  </si>
  <si>
    <t>7.7.1.3.2</t>
  </si>
  <si>
    <t xml:space="preserve"> REGISTRO DE GAVETA C/CANOPLA DIAMETRO 1.1/2" </t>
  </si>
  <si>
    <t>7.7.2</t>
  </si>
  <si>
    <t xml:space="preserve">ÁGUA FRIA </t>
  </si>
  <si>
    <t>7.7.2.1</t>
  </si>
  <si>
    <t>I TUBOS DE PVC SOLDÁVEL -</t>
  </si>
  <si>
    <t>7.7.2.1.1</t>
  </si>
  <si>
    <t xml:space="preserve"> TUBO SOLDAVEL PVC MARROM DIAM. 25 MM</t>
  </si>
  <si>
    <t>7.7.2.1.2</t>
  </si>
  <si>
    <t>TUBO, PVC, SOLDÁVEL, DN 50MM, INSTALADO EM PRUMADA DE ÁGUA - FORNECIMENTO E INSTALAÇÃO</t>
  </si>
  <si>
    <t>7.7.2.1.3</t>
  </si>
  <si>
    <t xml:space="preserve"> TUBO SOLDAVEL PVC MARROM DIAM. 75 MM</t>
  </si>
  <si>
    <t>7.7.2.2</t>
  </si>
  <si>
    <t xml:space="preserve"> ADAPTADORES DE PVC SOLDÁVEL</t>
  </si>
  <si>
    <t>7.7.2.2.1</t>
  </si>
  <si>
    <t>7.7.2.2.2</t>
  </si>
  <si>
    <t xml:space="preserve"> ADAPTADOR SOLDÁVEL CURTO COM BOLSA E ROSCA PARA REGISTRO 50MMX1.1/2"</t>
  </si>
  <si>
    <t>7.7.2.3</t>
  </si>
  <si>
    <t xml:space="preserve">LUVAS DE PVC </t>
  </si>
  <si>
    <t>7.7.2.3.1</t>
  </si>
  <si>
    <t xml:space="preserve"> LUVA SOLDAVEL DIAMETRO 25 mm</t>
  </si>
  <si>
    <t>7.7.2.3.2</t>
  </si>
  <si>
    <t xml:space="preserve"> LUVA SOLDAVEL DIAMETRO 50 mm</t>
  </si>
  <si>
    <t>7.7.2.3.3</t>
  </si>
  <si>
    <t>LUVA SOLDAVEL DIAMETRO 75 mm</t>
  </si>
  <si>
    <t>7.7.2.4</t>
  </si>
  <si>
    <t xml:space="preserve"> BUCHAS </t>
  </si>
  <si>
    <t>7.7.2.4.1</t>
  </si>
  <si>
    <t xml:space="preserve"> LUVA DE REDUÇÃO, PVC, SOLDÁVEL, DN 50MM X 25MM, INSTALADO EM PRUMADA DE AGUA FORNECIMENTO E INSTALÇAO AF_06/2022</t>
  </si>
  <si>
    <t>7.7..2.5</t>
  </si>
  <si>
    <t>JOELHO -</t>
  </si>
  <si>
    <t>7.7.2.5.1</t>
  </si>
  <si>
    <t xml:space="preserve"> JOELHO 90 GRAUS, PVC, SOLDÁVEL, DN 25MM, INSTALADO EM PRUMADA DE ÁGUA - FORMECIMENTO E INSTALÇAO AF_06/2022</t>
  </si>
  <si>
    <t>7.7.2.5.2</t>
  </si>
  <si>
    <t xml:space="preserve"> JOELHO 90 GRAUS, PVC, SOLDÁVEL, DN 50MM, INSTALADO EM PRUMADA DE ÁGUA - FORNECIMENTO E INSTALAÇÃO AF_06/2022</t>
  </si>
  <si>
    <t>7.7.2.5.3</t>
  </si>
  <si>
    <t>JOELHO 90 GRAUS C/ROSCA E BUCHA LATAO DIAM.1/2"</t>
  </si>
  <si>
    <t>7.7.2.6</t>
  </si>
  <si>
    <t xml:space="preserve">ITÊ </t>
  </si>
  <si>
    <t>7.7.2.6.1</t>
  </si>
  <si>
    <t xml:space="preserve"> TE 90 GRAUS SOLDAVEL DIAMETRO 50 MM </t>
  </si>
  <si>
    <t>7.7.2.6.2</t>
  </si>
  <si>
    <t xml:space="preserve">TE 90 GRAUS SOLDAVEL DIAMETRO 75 MM </t>
  </si>
  <si>
    <t>7.7.2.6.3</t>
  </si>
  <si>
    <t xml:space="preserve">TE REDUCAO 90 GRAUS SOLDAVEL 50 X 25 mm </t>
  </si>
  <si>
    <t>7.7.2.6.4</t>
  </si>
  <si>
    <t xml:space="preserve">TE DE REDUCAO 90 GRAUS SOLDAVEL 75 X 50 MM </t>
  </si>
  <si>
    <t>7.7.2.6.5</t>
  </si>
  <si>
    <t xml:space="preserve"> TE 90 GRAUS SOLDAVEL COM BUCHA DE LATÃO NA BOLSA CENTRAL 25 X 25 X 1/2" </t>
  </si>
  <si>
    <t>7.7.2.7</t>
  </si>
  <si>
    <t xml:space="preserve"> UNIÃO </t>
  </si>
  <si>
    <t>7.7.2.7.1</t>
  </si>
  <si>
    <t>UNIAO SOLDAVEL DIAMETRO 25 mm</t>
  </si>
  <si>
    <t>7.7.2.7.2</t>
  </si>
  <si>
    <t xml:space="preserve"> UNIAO SOLDAVEL DIAMETRO 40 mm </t>
  </si>
  <si>
    <t>7.7.2.7.3</t>
  </si>
  <si>
    <t xml:space="preserve"> UNIAO SOLDAVEL DIAMETRO 50 mm </t>
  </si>
  <si>
    <t>7.7.2.7.4</t>
  </si>
  <si>
    <t xml:space="preserve"> UNIAO SOLDAVEL DIAMETRO 75 mm</t>
  </si>
  <si>
    <t>7.7.2.8</t>
  </si>
  <si>
    <t xml:space="preserve"> ADESIVOS</t>
  </si>
  <si>
    <t>7.7.2.8.1</t>
  </si>
  <si>
    <t xml:space="preserve"> ADESIVO PLASTICO - FRASCO 850 G </t>
  </si>
  <si>
    <t>7.7.2.8.2</t>
  </si>
  <si>
    <t xml:space="preserve">SOLUCAO LIMPADORA 1000 CM3 </t>
  </si>
  <si>
    <t>7.7.3</t>
  </si>
  <si>
    <t xml:space="preserve"> ESGOTO SANITÁRIO -</t>
  </si>
  <si>
    <t>7.7.3.1</t>
  </si>
  <si>
    <t xml:space="preserve">CORPO DE CAIXA SIFONADA / RALO </t>
  </si>
  <si>
    <t>7.7.3.1.1</t>
  </si>
  <si>
    <t xml:space="preserve"> CORPO CAIXA SIFONADA DIAM. 150 X 150 X 50 </t>
  </si>
  <si>
    <t>7.7.3.2</t>
  </si>
  <si>
    <t xml:space="preserve">CURVAS </t>
  </si>
  <si>
    <t>7.7.3.2.1</t>
  </si>
  <si>
    <t xml:space="preserve">CURVA 90 GRAUS CURTA DIAM. 40 MM (ESGOTO) </t>
  </si>
  <si>
    <t>7.7.3.3</t>
  </si>
  <si>
    <t xml:space="preserve"> JOELHOS </t>
  </si>
  <si>
    <t>7.7.3.3.1</t>
  </si>
  <si>
    <t>JOELHO 45 GRAUS, PVC, SERIE NORMAL, ESGOTO PREDIAL, DN 40 MM, JUNTA SOLDÁVEL, FORMECIMENTO E INSTALADO EM REMAL DE DESCARGA OU REMAL ESGOTO SANITARIO AF_08/2022</t>
  </si>
  <si>
    <t>7.7.3.3.2</t>
  </si>
  <si>
    <t>JOELHO 45 GRAUS, PVC, SERIE NORMAL, ESGOTO PREDIAL, DN 50 MM, JUNTA ELÁSTICA, FORNECIDO E INSTALADO EM PRIMADA DE ESGOTO SANOTARIO OU VENTILAÇÃO AF_08/2022</t>
  </si>
  <si>
    <t>7.7.3.3.3</t>
  </si>
  <si>
    <t xml:space="preserve"> JOELHO 90 GRAUS DIAMETRO 50 MM (ESGOTO) </t>
  </si>
  <si>
    <t>7.7.3.3.4</t>
  </si>
  <si>
    <t xml:space="preserve"> JOELHO 90 GRAUS DIAMETRO 100 MM (ESGOTO) </t>
  </si>
  <si>
    <t>9.3.2.0.4</t>
  </si>
  <si>
    <t>9.3.2.0.5</t>
  </si>
  <si>
    <t>9.3.2.0.6</t>
  </si>
  <si>
    <t>9.3.2.0.7</t>
  </si>
  <si>
    <t>9.3.2.0.8</t>
  </si>
  <si>
    <t xml:space="preserve">APILOAMENTO </t>
  </si>
  <si>
    <t xml:space="preserve">BLOCO 01 SALA DE AULA - PADRÃO SEDUC </t>
  </si>
  <si>
    <t xml:space="preserve"> LOCAÇÃO DA OBRA, EXECUÇÃO DE GABARITO SEM REAPROVEITAMENTO, INCLUSO PINTURA (FACE INTERNA DO RIPÃO 15CM) E PIQUETE COM TESTEMUNHA </t>
  </si>
  <si>
    <t xml:space="preserve"> ESTACA A TRADO DIAM.30 CM SEM FERRO </t>
  </si>
  <si>
    <t xml:space="preserve"> ACO CA-50A - 10,0 MM (3/8") - (OBRAS CIVIS) </t>
  </si>
  <si>
    <t xml:space="preserve"> ACO CA-60 - 5,0 MM - (OBRAS CIVIS) </t>
  </si>
  <si>
    <t xml:space="preserve">ESCAVACAO MANUAL DE VALAS (SAPATAS/BLOCOS) </t>
  </si>
  <si>
    <t xml:space="preserve"> APILOAMENTO (BLOCOS/SAPATAS) </t>
  </si>
  <si>
    <t>9.3.3.</t>
  </si>
  <si>
    <t>9.3.3.0.1</t>
  </si>
  <si>
    <t>9.4</t>
  </si>
  <si>
    <t>9.4.1</t>
  </si>
  <si>
    <t>9.4.1.0.1.</t>
  </si>
  <si>
    <t>9.4.1.0.2</t>
  </si>
  <si>
    <t>9.4.1.0.3</t>
  </si>
  <si>
    <t>9.4.1.0.4</t>
  </si>
  <si>
    <t>9.4.1.0.5</t>
  </si>
  <si>
    <t>9.4.1.0.7</t>
  </si>
  <si>
    <t>9.4.1.0.8</t>
  </si>
  <si>
    <t>9.4.1.0.9</t>
  </si>
  <si>
    <t>9.4.1.0.6</t>
  </si>
  <si>
    <t>FORMA DE TABUA CINTA BALDRAME U=8 VEZES</t>
  </si>
  <si>
    <t>9.4.2.</t>
  </si>
  <si>
    <t>9.4.2.0.1</t>
  </si>
  <si>
    <t>9.4.2.0.2</t>
  </si>
  <si>
    <t>9.4.2.0.3</t>
  </si>
  <si>
    <t>9.4.2.0.4</t>
  </si>
  <si>
    <t xml:space="preserve">LANÇAMENTO/APLICAÇÃO/ADENSAMENTO MANUAL DE CONCRETO - (OBRAS CIVIS) </t>
  </si>
  <si>
    <t>9.4.2.0.5</t>
  </si>
  <si>
    <t>ACO CA - 60 - 5,0 MM - (OBRAS CIVIS)</t>
  </si>
  <si>
    <t>9.4.3</t>
  </si>
  <si>
    <t>9.4.3.0.1</t>
  </si>
  <si>
    <t>9.4.3.0.2</t>
  </si>
  <si>
    <t>9.4.3.0.3</t>
  </si>
  <si>
    <t>9.4.3.0.4</t>
  </si>
  <si>
    <t>9.4.3.0.5</t>
  </si>
  <si>
    <t>9.4.3.0.6</t>
  </si>
  <si>
    <t>9.4.3.0.7</t>
  </si>
  <si>
    <t>9.4.3.0.8</t>
  </si>
  <si>
    <t xml:space="preserve"> ARMAÇÃO DE PILAR OU VIGA DE ESTRUTURA CONVENCIONAL DE CONCRETO ARMADO UTILIZANDO AÇO CA-50 DE 12,5 MM - MONTAGEM. AF_06/2022</t>
  </si>
  <si>
    <t xml:space="preserve">ACO CA-50-A - 6,3 MM (1/4") - (OBRAS CIVIS) </t>
  </si>
  <si>
    <t>9.4.4.</t>
  </si>
  <si>
    <t>9.4.4.1</t>
  </si>
  <si>
    <t>9.4.4.1.1.</t>
  </si>
  <si>
    <t>9.4.5</t>
  </si>
  <si>
    <t>9.4.5.0.1</t>
  </si>
  <si>
    <t>9.4.6</t>
  </si>
  <si>
    <t>9.4.6.0.1</t>
  </si>
  <si>
    <t>LAJE - - 0,00 0,00 6.323,11 6.323,11</t>
  </si>
  <si>
    <t>LAJE PRÉ-MOLDADA - - 0,00 0,00 6.323,11 6.323,11</t>
  </si>
  <si>
    <t xml:space="preserve">FORRO EM LAJE PRE-MOLDADA INCLUSO CAPEAMENTO/ARMADURA DE DISTRIBUIÇÃO/ESCORAMENTO E FORMA/DESFORMA </t>
  </si>
  <si>
    <t>VERGAS E CONTRAVERGAS - - 0,00 0,00 1.118,62 1.118,62</t>
  </si>
  <si>
    <t xml:space="preserve"> VERGA/CONTRAVERGA EM CONCRETO ARMADO FCK = 20 MPA </t>
  </si>
  <si>
    <t>FUNDAÇÕES E SONDAGENS -</t>
  </si>
  <si>
    <t xml:space="preserve"> REVESTIMENTO DE PAREDE</t>
  </si>
  <si>
    <t>m2</t>
  </si>
  <si>
    <t xml:space="preserve">material </t>
  </si>
  <si>
    <t>M.ob</t>
  </si>
  <si>
    <t xml:space="preserve">v. total </t>
  </si>
  <si>
    <t>mat+m.ob</t>
  </si>
  <si>
    <t xml:space="preserve">EMPRESA </t>
  </si>
  <si>
    <t xml:space="preserve">L B CONSTRUTORA </t>
  </si>
  <si>
    <t>RUA 01 QD 01 LT 13 VILA PROGRESSO ITABERAI- GO</t>
  </si>
  <si>
    <t>CNPJ 20 834 760 0001-01</t>
  </si>
  <si>
    <t>EDITAL DE LICITAÇÃO  008/2023</t>
  </si>
  <si>
    <t>PROCESSO 2022.0000.608.4208</t>
  </si>
  <si>
    <t xml:space="preserve">L B CONSTRUTORA LTDA </t>
  </si>
  <si>
    <t xml:space="preserve">PROCURADOR </t>
  </si>
  <si>
    <t xml:space="preserve">JOÃO FRANCISCO DE SOUZA </t>
  </si>
  <si>
    <t>ITABERAI 05 DE AGOSTO DE 2023</t>
  </si>
  <si>
    <t xml:space="preserve">PINTURA - </t>
  </si>
  <si>
    <t>MARCENARIA - -</t>
  </si>
  <si>
    <t>PINTURA ACIMA BARRADO - INTERNO - -</t>
  </si>
  <si>
    <t>PINTURA FORRO - -</t>
  </si>
  <si>
    <t xml:space="preserve">PINTURA EXTERNA - - </t>
  </si>
  <si>
    <t>PINTURA CALÇADA DE PROTEÇÃO - -</t>
  </si>
  <si>
    <t xml:space="preserve"> GERAL - - </t>
  </si>
  <si>
    <t>ESTRUTURA - -</t>
  </si>
  <si>
    <t xml:space="preserve">VIGAS BALDRAME - </t>
  </si>
  <si>
    <t>PILARES - -</t>
  </si>
  <si>
    <t>LUVAS - -</t>
  </si>
  <si>
    <t xml:space="preserve">JUNÇÕES - - </t>
  </si>
  <si>
    <t xml:space="preserve">REDUÇÕES - - </t>
  </si>
  <si>
    <t>TÊ - -</t>
  </si>
  <si>
    <t xml:space="preserve">TUBOS - - </t>
  </si>
  <si>
    <t>EXTRAS - -</t>
  </si>
  <si>
    <t xml:space="preserve"> TAMPA EM CONCRETO ARMADO 25 MPA E=5CM PARA A CAIXA DE PASSAGEM 60X60CM UM</t>
  </si>
  <si>
    <t>ALVENARIAS E DIVISÓRIAS - -</t>
  </si>
  <si>
    <t>IMPERMEABILIZAÇÃO - -</t>
  </si>
  <si>
    <t>ESTRUTURAS METÁLICAS - -</t>
  </si>
  <si>
    <t xml:space="preserve">COBERTURAS - </t>
  </si>
  <si>
    <t>ESQUADRIAS METÁLICAS - -</t>
  </si>
  <si>
    <t xml:space="preserve"> JANELAS - - </t>
  </si>
  <si>
    <t xml:space="preserve">VIDROS - - </t>
  </si>
  <si>
    <t xml:space="preserve">REVESTIMENTO DE PAREDE - - </t>
  </si>
  <si>
    <t xml:space="preserve"> FORROS - -</t>
  </si>
  <si>
    <t xml:space="preserve"> ÁREA MOLHADA - - </t>
  </si>
  <si>
    <t>ÁREA COMUM - -</t>
  </si>
  <si>
    <t xml:space="preserve">REVESTIMENTO DE PISO - - </t>
  </si>
  <si>
    <t xml:space="preserve">GRANITINA - - </t>
  </si>
  <si>
    <t>PASSEIO (CALÇADA) - -</t>
  </si>
  <si>
    <t xml:space="preserve">FERRAGENS - - </t>
  </si>
  <si>
    <t xml:space="preserve">MARCENARIA - </t>
  </si>
  <si>
    <t>PINTURA BARRADO - INTERNO - -</t>
  </si>
  <si>
    <t xml:space="preserve">PINTURA FORRO - </t>
  </si>
  <si>
    <t>PINTURA EXTERNA - -</t>
  </si>
  <si>
    <t xml:space="preserve"> CALÇADA DE PROTEÇÃO -</t>
  </si>
  <si>
    <t>PORTAS - -</t>
  </si>
  <si>
    <t>ESTRUTURA METÁLICA - -</t>
  </si>
  <si>
    <t xml:space="preserve">DIVERSOS - </t>
  </si>
  <si>
    <t xml:space="preserve">GERAL - - </t>
  </si>
  <si>
    <t>SINALIZAÇÃO - -</t>
  </si>
  <si>
    <t>SERVIÇOS PRELIMINARES - -</t>
  </si>
  <si>
    <t xml:space="preserve">LIMPEZA DO TERRENO - - </t>
  </si>
  <si>
    <t xml:space="preserve">SERVIÇO EM TERRA - - </t>
  </si>
  <si>
    <t>AQUISIÇÃO DE TERRA (SOMENTE ATERRO) - -</t>
  </si>
  <si>
    <t xml:space="preserve">OUTROS SERVIÇOS - - </t>
  </si>
  <si>
    <t xml:space="preserve"> SERVIÇOS PRELIMINARES - -</t>
  </si>
  <si>
    <t xml:space="preserve">TRANSPORTES - - </t>
  </si>
  <si>
    <t xml:space="preserve">FUNDAÇÕES E SONDAGENS - - </t>
  </si>
  <si>
    <t xml:space="preserve"> ESTACAS - - </t>
  </si>
  <si>
    <t xml:space="preserve">BLOCOS - - </t>
  </si>
  <si>
    <t xml:space="preserve">CONTROLE TECNOLÓGICO - - </t>
  </si>
  <si>
    <t xml:space="preserve">ESTRUTURA - - </t>
  </si>
  <si>
    <t xml:space="preserve">VIGAS BALDRAMES - - </t>
  </si>
  <si>
    <t xml:space="preserve">PILARES - - </t>
  </si>
  <si>
    <t>VIGAS DE COBERTURA - -</t>
  </si>
  <si>
    <t xml:space="preserve">CONTROLE TECNOLÓGICO - </t>
  </si>
  <si>
    <t xml:space="preserve">ALVENARIAS E DIVISÓRIAS - </t>
  </si>
  <si>
    <t xml:space="preserve">IMPERMEABILIZAÇÃO - - </t>
  </si>
  <si>
    <t xml:space="preserve">ESTRUTURAS METÁLICAS - </t>
  </si>
  <si>
    <t>VIGAS BALDRAMES - -</t>
  </si>
  <si>
    <t xml:space="preserve">COBERTURAS - - </t>
  </si>
  <si>
    <t xml:space="preserve">ESQUADRIAS METÁLICAS - - </t>
  </si>
  <si>
    <t>JANELAS - - 0</t>
  </si>
  <si>
    <t>PORTA - - 0</t>
  </si>
  <si>
    <t>FORROS - -</t>
  </si>
  <si>
    <t>LASTRO IMPERMEABILIZADO - - 0</t>
  </si>
  <si>
    <t>GRANITINA - - 0</t>
  </si>
  <si>
    <t>PASSEIO (CALÇADA) - - 0</t>
  </si>
  <si>
    <t>PINTURA PORTAS - - 0</t>
  </si>
  <si>
    <t xml:space="preserve">PINTURA JANELAS - - </t>
  </si>
  <si>
    <t xml:space="preserve">PINTURA ESTRUTURA METÁLICA - - </t>
  </si>
  <si>
    <t>DIVERSOS - -</t>
  </si>
  <si>
    <t>GERAL - -</t>
  </si>
  <si>
    <t>SINALIZAÇÃO - - 0</t>
  </si>
  <si>
    <t>PINTURA GERAL U</t>
  </si>
  <si>
    <t xml:space="preserve">REMOÇÃO E PINTURA DAS ESQUADRIAS - - </t>
  </si>
  <si>
    <t xml:space="preserve">PINTURA DA ESTRUTURA METALICA QUADRA COBERTA - - </t>
  </si>
  <si>
    <t xml:space="preserve"> PINTURA EXTERNA - -</t>
  </si>
  <si>
    <t>PINTURA DO MURO - -</t>
  </si>
  <si>
    <t xml:space="preserve">PINTURA DO LETREIRO - - </t>
  </si>
  <si>
    <t xml:space="preserve">INSTALAÇÕES HIDROSSANITÁRIAS - </t>
  </si>
  <si>
    <t>PEÇAS E ACESSÓRIOS - -</t>
  </si>
  <si>
    <t>REGISTROS - -</t>
  </si>
  <si>
    <t xml:space="preserve">ÁGUA FRIA - - </t>
  </si>
  <si>
    <t>TUBOS DE PVC SOLDÁVEL - -</t>
  </si>
  <si>
    <t>ADAPTADORES DE PVC SOLDÁVEL - -</t>
  </si>
  <si>
    <t>JOELHO - -</t>
  </si>
  <si>
    <t xml:space="preserve">ADESIVOS - - </t>
  </si>
  <si>
    <t>ESGOTO SANITÁRIO - -</t>
  </si>
  <si>
    <t xml:space="preserve">ÁGUA PLUVIAL - - </t>
  </si>
  <si>
    <t xml:space="preserve">CUSTO S/ BDI </t>
  </si>
  <si>
    <t xml:space="preserve">VALOR BDI </t>
  </si>
  <si>
    <t xml:space="preserve">CUSTO C/ BDI </t>
  </si>
  <si>
    <t>CUST M2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</si>
</sst>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00_-;\-* #,##0.000_-;_-* &quot;-&quot;??_-;_-@_-"/>
    <numFmt numFmtId="165" formatCode="_-* #,##0.00000_-;\-* #,##0.000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1"/>
    <xf numFmtId="14" fontId="1" fillId="0" borderId="0" xfId="1" applyNumberFormat="1"/>
    <xf numFmtId="0" fontId="0" fillId="5" borderId="0" xfId="0" applyFill="1"/>
    <xf numFmtId="0" fontId="4" fillId="0" borderId="1" xfId="1" applyFont="1" applyBorder="1"/>
    <xf numFmtId="0" fontId="4" fillId="0" borderId="1" xfId="1" applyFont="1" applyBorder="1" applyAlignment="1">
      <alignment horizontal="left"/>
    </xf>
    <xf numFmtId="43" fontId="4" fillId="0" borderId="1" xfId="2" applyFont="1" applyBorder="1"/>
    <xf numFmtId="0" fontId="4" fillId="0" borderId="1" xfId="1" applyFont="1" applyBorder="1" applyAlignment="1">
      <alignment horizontal="right"/>
    </xf>
    <xf numFmtId="43" fontId="4" fillId="4" borderId="1" xfId="2" applyFont="1" applyFill="1" applyBorder="1"/>
    <xf numFmtId="0" fontId="4" fillId="4" borderId="1" xfId="1" applyFont="1" applyFill="1" applyBorder="1" applyAlignment="1">
      <alignment horizontal="right"/>
    </xf>
    <xf numFmtId="0" fontId="4" fillId="4" borderId="1" xfId="1" applyFont="1" applyFill="1" applyBorder="1"/>
    <xf numFmtId="43" fontId="4" fillId="2" borderId="1" xfId="2" applyFont="1" applyFill="1" applyBorder="1"/>
    <xf numFmtId="0" fontId="4" fillId="0" borderId="1" xfId="1" applyFont="1" applyBorder="1" applyAlignment="1">
      <alignment wrapText="1"/>
    </xf>
    <xf numFmtId="43" fontId="4" fillId="3" borderId="1" xfId="2" applyFont="1" applyFill="1" applyBorder="1"/>
    <xf numFmtId="0" fontId="4" fillId="0" borderId="1" xfId="1" applyFont="1" applyBorder="1" applyAlignment="1">
      <alignment horizontal="left" wrapText="1"/>
    </xf>
    <xf numFmtId="0" fontId="5" fillId="3" borderId="1" xfId="1" applyFont="1" applyFill="1" applyBorder="1" applyAlignment="1">
      <alignment horizontal="right"/>
    </xf>
    <xf numFmtId="0" fontId="5" fillId="3" borderId="1" xfId="1" applyFont="1" applyFill="1" applyBorder="1"/>
    <xf numFmtId="43" fontId="5" fillId="3" borderId="1" xfId="2" applyFont="1" applyFill="1" applyBorder="1"/>
    <xf numFmtId="0" fontId="4" fillId="3" borderId="1" xfId="1" applyFont="1" applyFill="1" applyBorder="1" applyAlignment="1">
      <alignment horizontal="right"/>
    </xf>
    <xf numFmtId="0" fontId="4" fillId="3" borderId="1" xfId="1" applyFont="1" applyFill="1" applyBorder="1"/>
    <xf numFmtId="0" fontId="4" fillId="3" borderId="1" xfId="1" applyFont="1" applyFill="1" applyBorder="1" applyAlignment="1">
      <alignment wrapText="1"/>
    </xf>
    <xf numFmtId="0" fontId="4" fillId="4" borderId="1" xfId="1" applyFont="1" applyFill="1" applyBorder="1" applyAlignment="1">
      <alignment wrapText="1"/>
    </xf>
    <xf numFmtId="0" fontId="5" fillId="0" borderId="1" xfId="1" applyFont="1" applyBorder="1"/>
    <xf numFmtId="0" fontId="4" fillId="0" borderId="7" xfId="1" applyFont="1" applyBorder="1" applyAlignment="1">
      <alignment horizontal="right"/>
    </xf>
    <xf numFmtId="0" fontId="4" fillId="0" borderId="7" xfId="1" applyFont="1" applyBorder="1"/>
    <xf numFmtId="43" fontId="4" fillId="0" borderId="7" xfId="2" applyFont="1" applyBorder="1"/>
    <xf numFmtId="0" fontId="4" fillId="0" borderId="5" xfId="1" applyFont="1" applyBorder="1" applyAlignment="1">
      <alignment horizontal="right"/>
    </xf>
    <xf numFmtId="0" fontId="4" fillId="0" borderId="5" xfId="1" applyFont="1" applyBorder="1"/>
    <xf numFmtId="43" fontId="4" fillId="0" borderId="5" xfId="2" applyFont="1" applyBorder="1"/>
    <xf numFmtId="0" fontId="4" fillId="0" borderId="1" xfId="0" applyFont="1" applyBorder="1"/>
    <xf numFmtId="0" fontId="4" fillId="3" borderId="1" xfId="0" applyFont="1" applyFill="1" applyBorder="1"/>
    <xf numFmtId="0" fontId="4" fillId="0" borderId="0" xfId="0" applyFont="1"/>
    <xf numFmtId="4" fontId="4" fillId="0" borderId="1" xfId="0" applyNumberFormat="1" applyFont="1" applyBorder="1"/>
    <xf numFmtId="3" fontId="4" fillId="0" borderId="1" xfId="0" applyNumberFormat="1" applyFont="1" applyBorder="1"/>
    <xf numFmtId="43" fontId="4" fillId="0" borderId="0" xfId="0" applyNumberFormat="1" applyFont="1"/>
    <xf numFmtId="14" fontId="4" fillId="0" borderId="1" xfId="1" applyNumberFormat="1" applyFont="1" applyBorder="1"/>
    <xf numFmtId="0" fontId="4" fillId="0" borderId="0" xfId="1" applyFont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4" fontId="3" fillId="0" borderId="9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4" fontId="0" fillId="0" borderId="0" xfId="0" applyNumberFormat="1"/>
    <xf numFmtId="165" fontId="4" fillId="0" borderId="0" xfId="0" applyNumberFormat="1" applyFont="1"/>
    <xf numFmtId="2" fontId="4" fillId="4" borderId="1" xfId="2" applyNumberFormat="1" applyFont="1" applyFill="1" applyBorder="1"/>
    <xf numFmtId="2" fontId="4" fillId="0" borderId="1" xfId="2" applyNumberFormat="1" applyFont="1" applyBorder="1"/>
    <xf numFmtId="2" fontId="4" fillId="5" borderId="1" xfId="2" applyNumberFormat="1" applyFont="1" applyFill="1" applyBorder="1"/>
    <xf numFmtId="2" fontId="5" fillId="3" borderId="1" xfId="2" applyNumberFormat="1" applyFont="1" applyFill="1" applyBorder="1"/>
    <xf numFmtId="2" fontId="4" fillId="3" borderId="1" xfId="2" applyNumberFormat="1" applyFont="1" applyFill="1" applyBorder="1"/>
    <xf numFmtId="2" fontId="4" fillId="0" borderId="7" xfId="2" applyNumberFormat="1" applyFont="1" applyBorder="1"/>
    <xf numFmtId="2" fontId="4" fillId="5" borderId="7" xfId="2" applyNumberFormat="1" applyFont="1" applyFill="1" applyBorder="1"/>
    <xf numFmtId="2" fontId="4" fillId="0" borderId="5" xfId="2" applyNumberFormat="1" applyFont="1" applyBorder="1"/>
    <xf numFmtId="2" fontId="4" fillId="5" borderId="5" xfId="2" applyNumberFormat="1" applyFont="1" applyFill="1" applyBorder="1"/>
    <xf numFmtId="2" fontId="4" fillId="0" borderId="1" xfId="0" applyNumberFormat="1" applyFont="1" applyBorder="1"/>
    <xf numFmtId="2" fontId="4" fillId="3" borderId="1" xfId="0" applyNumberFormat="1" applyFont="1" applyFill="1" applyBorder="1"/>
    <xf numFmtId="2" fontId="4" fillId="0" borderId="0" xfId="0" applyNumberFormat="1" applyFont="1"/>
    <xf numFmtId="2" fontId="4" fillId="0" borderId="1" xfId="1" applyNumberFormat="1" applyFont="1" applyBorder="1"/>
    <xf numFmtId="0" fontId="4" fillId="4" borderId="1" xfId="0" applyFont="1" applyFill="1" applyBorder="1"/>
    <xf numFmtId="2" fontId="4" fillId="4" borderId="1" xfId="0" applyNumberFormat="1" applyFont="1" applyFill="1" applyBorder="1"/>
    <xf numFmtId="0" fontId="4" fillId="4" borderId="0" xfId="1" applyFont="1" applyFill="1" applyAlignment="1">
      <alignment horizontal="right"/>
    </xf>
    <xf numFmtId="0" fontId="4" fillId="4" borderId="0" xfId="1" applyFont="1" applyFill="1"/>
    <xf numFmtId="43" fontId="4" fillId="4" borderId="0" xfId="2" applyFont="1" applyFill="1" applyBorder="1"/>
    <xf numFmtId="2" fontId="4" fillId="4" borderId="0" xfId="2" applyNumberFormat="1" applyFont="1" applyFill="1" applyBorder="1"/>
    <xf numFmtId="0" fontId="4" fillId="0" borderId="1" xfId="0" applyFont="1" applyBorder="1" applyAlignment="1">
      <alignment horizontal="center"/>
    </xf>
    <xf numFmtId="0" fontId="4" fillId="6" borderId="1" xfId="1" applyFont="1" applyFill="1" applyBorder="1" applyAlignment="1">
      <alignment horizontal="right"/>
    </xf>
    <xf numFmtId="0" fontId="4" fillId="6" borderId="1" xfId="1" applyFont="1" applyFill="1" applyBorder="1"/>
    <xf numFmtId="43" fontId="4" fillId="6" borderId="1" xfId="2" applyFont="1" applyFill="1" applyBorder="1"/>
    <xf numFmtId="2" fontId="4" fillId="6" borderId="1" xfId="2" applyNumberFormat="1" applyFont="1" applyFill="1" applyBorder="1"/>
    <xf numFmtId="0" fontId="4" fillId="6" borderId="1" xfId="0" applyFont="1" applyFill="1" applyBorder="1"/>
    <xf numFmtId="2" fontId="4" fillId="6" borderId="1" xfId="0" applyNumberFormat="1" applyFont="1" applyFill="1" applyBorder="1"/>
    <xf numFmtId="43" fontId="4" fillId="0" borderId="2" xfId="2" applyFont="1" applyBorder="1"/>
    <xf numFmtId="43" fontId="4" fillId="4" borderId="2" xfId="2" applyFont="1" applyFill="1" applyBorder="1"/>
    <xf numFmtId="43" fontId="4" fillId="6" borderId="2" xfId="2" applyFont="1" applyFill="1" applyBorder="1"/>
    <xf numFmtId="43" fontId="4" fillId="0" borderId="2" xfId="2" applyNumberFormat="1" applyFont="1" applyBorder="1"/>
    <xf numFmtId="164" fontId="4" fillId="0" borderId="2" xfId="2" applyNumberFormat="1" applyFont="1" applyBorder="1"/>
    <xf numFmtId="0" fontId="0" fillId="0" borderId="1" xfId="0" applyBorder="1"/>
    <xf numFmtId="43" fontId="0" fillId="0" borderId="1" xfId="3" applyFont="1" applyBorder="1"/>
    <xf numFmtId="43" fontId="0" fillId="2" borderId="1" xfId="3" applyFont="1" applyFill="1" applyBorder="1"/>
    <xf numFmtId="43" fontId="0" fillId="4" borderId="1" xfId="3" applyFont="1" applyFill="1" applyBorder="1"/>
    <xf numFmtId="43" fontId="0" fillId="6" borderId="1" xfId="3" applyFont="1" applyFill="1" applyBorder="1"/>
    <xf numFmtId="43" fontId="0" fillId="3" borderId="1" xfId="3" applyFont="1" applyFill="1" applyBorder="1"/>
    <xf numFmtId="43" fontId="0" fillId="5" borderId="1" xfId="3" applyFont="1" applyFill="1" applyBorder="1"/>
    <xf numFmtId="43" fontId="4" fillId="5" borderId="2" xfId="2" applyFont="1" applyFill="1" applyBorder="1"/>
    <xf numFmtId="0" fontId="4" fillId="2" borderId="1" xfId="1" applyFont="1" applyFill="1" applyBorder="1" applyAlignment="1">
      <alignment horizontal="right"/>
    </xf>
    <xf numFmtId="0" fontId="4" fillId="2" borderId="1" xfId="1" applyFont="1" applyFill="1" applyBorder="1"/>
    <xf numFmtId="2" fontId="4" fillId="2" borderId="1" xfId="2" applyNumberFormat="1" applyFont="1" applyFill="1" applyBorder="1"/>
    <xf numFmtId="43" fontId="4" fillId="2" borderId="2" xfId="2" applyFont="1" applyFill="1" applyBorder="1"/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7" fontId="4" fillId="0" borderId="1" xfId="2" applyNumberFormat="1" applyFont="1" applyBorder="1" applyAlignment="1">
      <alignment horizontal="center"/>
    </xf>
    <xf numFmtId="43" fontId="4" fillId="0" borderId="1" xfId="2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3" xfId="1" applyFont="1" applyBorder="1" applyAlignment="1">
      <alignment horizontal="left"/>
    </xf>
    <xf numFmtId="14" fontId="4" fillId="0" borderId="2" xfId="1" applyNumberFormat="1" applyFont="1" applyBorder="1" applyAlignment="1">
      <alignment horizontal="center"/>
    </xf>
    <xf numFmtId="14" fontId="4" fillId="0" borderId="3" xfId="1" applyNumberFormat="1" applyFont="1" applyBorder="1" applyAlignment="1">
      <alignment horizontal="center"/>
    </xf>
    <xf numFmtId="14" fontId="4" fillId="0" borderId="4" xfId="1" applyNumberFormat="1" applyFont="1" applyBorder="1" applyAlignment="1">
      <alignment horizontal="center"/>
    </xf>
    <xf numFmtId="43" fontId="0" fillId="0" borderId="0" xfId="3" applyFont="1"/>
    <xf numFmtId="43" fontId="8" fillId="0" borderId="1" xfId="3" applyFont="1" applyBorder="1"/>
  </cellXfs>
  <cellStyles count="4">
    <cellStyle name="Normal" xfId="0" builtinId="0"/>
    <cellStyle name="Normal 2" xfId="1"/>
    <cellStyle name="Separador de milhares" xfId="3" builtinId="3"/>
    <cellStyle name="Separador de milhare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28865</xdr:colOff>
      <xdr:row>0</xdr:row>
      <xdr:rowOff>57728</xdr:rowOff>
    </xdr:from>
    <xdr:to>
      <xdr:col>9</xdr:col>
      <xdr:colOff>173182</xdr:colOff>
      <xdr:row>4</xdr:row>
      <xdr:rowOff>163561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7DA573CD-BB0D-421E-9504-EFA44B780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5349395" y="57728"/>
          <a:ext cx="2780529" cy="87553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12"/>
  <sheetViews>
    <sheetView tabSelected="1" topLeftCell="A636" zoomScale="99" zoomScaleNormal="99" workbookViewId="0">
      <selection activeCell="M650" sqref="M650"/>
    </sheetView>
  </sheetViews>
  <sheetFormatPr defaultRowHeight="15"/>
  <cols>
    <col min="1" max="1" width="5.42578125" customWidth="1"/>
    <col min="2" max="2" width="7.42578125" customWidth="1"/>
    <col min="3" max="3" width="4.42578125" customWidth="1"/>
    <col min="4" max="4" width="62.42578125" customWidth="1"/>
    <col min="5" max="5" width="3.85546875" customWidth="1"/>
    <col min="6" max="6" width="6.85546875" customWidth="1"/>
    <col min="7" max="7" width="6.140625" customWidth="1"/>
    <col min="8" max="8" width="11.85546875" customWidth="1"/>
    <col min="9" max="9" width="10.7109375" customWidth="1"/>
    <col min="10" max="10" width="10.42578125" customWidth="1"/>
    <col min="11" max="11" width="11.7109375" style="102" bestFit="1" customWidth="1"/>
  </cols>
  <sheetData>
    <row r="1" spans="1:11">
      <c r="A1" s="87" t="s">
        <v>1217</v>
      </c>
      <c r="B1" s="87"/>
      <c r="C1" s="87"/>
      <c r="D1" s="37" t="s">
        <v>1218</v>
      </c>
    </row>
    <row r="2" spans="1:11">
      <c r="A2" s="87"/>
      <c r="B2" s="87"/>
      <c r="C2" s="87"/>
      <c r="D2" s="37" t="s">
        <v>1219</v>
      </c>
    </row>
    <row r="3" spans="1:11">
      <c r="A3" s="87"/>
      <c r="B3" s="87"/>
      <c r="C3" s="87"/>
      <c r="D3" s="38" t="s">
        <v>1220</v>
      </c>
    </row>
    <row r="4" spans="1:11">
      <c r="A4" s="88" t="s">
        <v>1221</v>
      </c>
      <c r="B4" s="88"/>
      <c r="C4" s="88"/>
      <c r="D4" s="88"/>
    </row>
    <row r="5" spans="1:11">
      <c r="A5" s="89" t="s">
        <v>1222</v>
      </c>
      <c r="B5" s="89"/>
      <c r="C5" s="89"/>
      <c r="D5" s="89"/>
    </row>
    <row r="6" spans="1:11">
      <c r="A6" s="4" t="s">
        <v>461</v>
      </c>
      <c r="B6" s="4"/>
      <c r="C6" s="4"/>
      <c r="D6" s="4"/>
      <c r="E6" s="95"/>
      <c r="F6" s="96"/>
      <c r="G6" s="97"/>
      <c r="H6" s="98"/>
      <c r="I6" s="98"/>
      <c r="J6" s="98"/>
    </row>
    <row r="7" spans="1:11">
      <c r="A7" s="91" t="s">
        <v>462</v>
      </c>
      <c r="B7" s="91"/>
      <c r="C7" s="91"/>
      <c r="D7" s="91"/>
      <c r="E7" s="95" t="s">
        <v>463</v>
      </c>
      <c r="F7" s="96"/>
      <c r="G7" s="97"/>
      <c r="H7" s="98"/>
      <c r="I7" s="98"/>
      <c r="J7" s="98"/>
    </row>
    <row r="8" spans="1:11">
      <c r="A8" s="91" t="s">
        <v>464</v>
      </c>
      <c r="B8" s="91"/>
      <c r="C8" s="4"/>
      <c r="D8" s="4"/>
      <c r="E8" s="99">
        <v>44993</v>
      </c>
      <c r="F8" s="100"/>
      <c r="G8" s="101"/>
      <c r="H8" s="98"/>
      <c r="I8" s="98"/>
      <c r="J8" s="98"/>
    </row>
    <row r="9" spans="1:11">
      <c r="A9" s="91" t="s">
        <v>465</v>
      </c>
      <c r="B9" s="91"/>
      <c r="C9" s="91"/>
      <c r="D9" s="4"/>
      <c r="E9" s="92"/>
      <c r="F9" s="92"/>
      <c r="G9" s="92"/>
      <c r="H9" s="4"/>
      <c r="I9" s="4"/>
      <c r="J9" s="6"/>
    </row>
    <row r="10" spans="1:11">
      <c r="A10" s="91" t="s">
        <v>466</v>
      </c>
      <c r="B10" s="91"/>
      <c r="C10" s="91" t="s">
        <v>467</v>
      </c>
      <c r="D10" s="91"/>
      <c r="E10" s="92" t="s">
        <v>468</v>
      </c>
      <c r="F10" s="92"/>
      <c r="G10" s="92"/>
      <c r="H10" s="92"/>
      <c r="I10" s="92"/>
      <c r="J10" s="92"/>
    </row>
    <row r="11" spans="1:11">
      <c r="A11" s="7"/>
      <c r="B11" s="4"/>
      <c r="C11" s="91" t="s">
        <v>469</v>
      </c>
      <c r="D11" s="91"/>
      <c r="E11" s="92" t="s">
        <v>470</v>
      </c>
      <c r="F11" s="92"/>
      <c r="G11" s="92"/>
      <c r="H11" s="93"/>
      <c r="I11" s="93"/>
      <c r="J11" s="94"/>
    </row>
    <row r="12" spans="1:11">
      <c r="A12" s="91" t="s">
        <v>471</v>
      </c>
      <c r="B12" s="91"/>
      <c r="C12" s="91"/>
      <c r="D12" s="4" t="s">
        <v>472</v>
      </c>
      <c r="E12" s="4" t="s">
        <v>473</v>
      </c>
      <c r="F12" s="4"/>
      <c r="G12" s="6"/>
      <c r="H12" s="91"/>
      <c r="I12" s="91"/>
      <c r="J12" s="91"/>
    </row>
    <row r="13" spans="1:11">
      <c r="A13" s="5">
        <v>338.94</v>
      </c>
      <c r="B13" s="5"/>
      <c r="C13" s="5"/>
      <c r="D13" s="5">
        <v>1594.63</v>
      </c>
      <c r="E13" s="92"/>
      <c r="F13" s="92"/>
      <c r="G13" s="92"/>
      <c r="H13" s="91"/>
      <c r="I13" s="91"/>
      <c r="J13" s="91"/>
    </row>
    <row r="14" spans="1:11">
      <c r="A14" s="90" t="s">
        <v>474</v>
      </c>
      <c r="B14" s="90"/>
      <c r="C14" s="90"/>
      <c r="D14" s="90"/>
      <c r="E14" s="90"/>
      <c r="F14" s="90"/>
      <c r="G14" s="90"/>
      <c r="H14" s="90"/>
      <c r="I14" s="90"/>
      <c r="J14" s="90"/>
      <c r="K14" s="76"/>
    </row>
    <row r="15" spans="1:11">
      <c r="A15" s="7" t="s">
        <v>475</v>
      </c>
      <c r="B15" s="4" t="s">
        <v>476</v>
      </c>
      <c r="C15" s="4" t="s">
        <v>477</v>
      </c>
      <c r="D15" s="4" t="s">
        <v>478</v>
      </c>
      <c r="E15" s="4" t="s">
        <v>479</v>
      </c>
      <c r="F15" s="6" t="s">
        <v>480</v>
      </c>
      <c r="G15" s="6" t="s">
        <v>481</v>
      </c>
      <c r="H15" s="6"/>
      <c r="I15" s="6"/>
      <c r="J15" s="70" t="s">
        <v>1215</v>
      </c>
      <c r="K15" s="76"/>
    </row>
    <row r="16" spans="1:11">
      <c r="A16" s="9">
        <v>1</v>
      </c>
      <c r="B16" s="10" t="s">
        <v>20</v>
      </c>
      <c r="C16" s="10"/>
      <c r="D16" s="10" t="s">
        <v>484</v>
      </c>
      <c r="E16" s="10" t="s">
        <v>485</v>
      </c>
      <c r="F16" s="8">
        <v>1</v>
      </c>
      <c r="G16" s="8">
        <v>1</v>
      </c>
      <c r="H16" s="44"/>
      <c r="I16" s="44"/>
      <c r="J16" s="71" t="s">
        <v>1216</v>
      </c>
      <c r="K16" s="77">
        <f>K17+K25+K30+K33+K37</f>
        <v>88973.790000000008</v>
      </c>
    </row>
    <row r="17" spans="1:11">
      <c r="A17" s="9" t="s">
        <v>486</v>
      </c>
      <c r="B17" s="10" t="s">
        <v>20</v>
      </c>
      <c r="C17" s="10"/>
      <c r="D17" s="10" t="s">
        <v>487</v>
      </c>
      <c r="E17" s="10"/>
      <c r="F17" s="8"/>
      <c r="G17" s="8"/>
      <c r="H17" s="44"/>
      <c r="I17" s="44"/>
      <c r="J17" s="71"/>
      <c r="K17" s="78">
        <f>K18+K19+K20+K21+K22+K23</f>
        <v>41465.85</v>
      </c>
    </row>
    <row r="18" spans="1:11" ht="19.5">
      <c r="A18" s="7" t="s">
        <v>488</v>
      </c>
      <c r="B18" s="4" t="s">
        <v>20</v>
      </c>
      <c r="C18" s="4">
        <v>20200</v>
      </c>
      <c r="D18" s="12" t="s">
        <v>489</v>
      </c>
      <c r="E18" s="4" t="s">
        <v>4</v>
      </c>
      <c r="F18" s="6">
        <v>448.13</v>
      </c>
      <c r="G18" s="6">
        <v>448.13</v>
      </c>
      <c r="H18" s="45">
        <v>5.9967199999999998</v>
      </c>
      <c r="I18" s="46">
        <v>0</v>
      </c>
      <c r="J18" s="70">
        <f t="shared" ref="J18:J49" si="0">H18+I18</f>
        <v>5.9967199999999998</v>
      </c>
      <c r="K18" s="76">
        <f t="shared" ref="K18:K24" si="1">TRUNC(G18*(H18+I18),2)</f>
        <v>2687.31</v>
      </c>
    </row>
    <row r="19" spans="1:11" ht="37.5">
      <c r="A19" s="7" t="s">
        <v>490</v>
      </c>
      <c r="B19" s="4" t="s">
        <v>20</v>
      </c>
      <c r="C19" s="4">
        <v>20212</v>
      </c>
      <c r="D19" s="12" t="s">
        <v>491</v>
      </c>
      <c r="E19" s="4" t="s">
        <v>4</v>
      </c>
      <c r="F19" s="6">
        <v>50.82</v>
      </c>
      <c r="G19" s="6">
        <v>50.82</v>
      </c>
      <c r="H19" s="45">
        <v>204.66775999999999</v>
      </c>
      <c r="I19" s="46">
        <v>51.6571</v>
      </c>
      <c r="J19" s="70">
        <f t="shared" si="0"/>
        <v>256.32486</v>
      </c>
      <c r="K19" s="76">
        <f t="shared" si="1"/>
        <v>13026.42</v>
      </c>
    </row>
    <row r="20" spans="1:11">
      <c r="A20" s="7" t="s">
        <v>492</v>
      </c>
      <c r="B20" s="4" t="s">
        <v>20</v>
      </c>
      <c r="C20" s="4">
        <v>20600</v>
      </c>
      <c r="D20" s="4" t="s">
        <v>493</v>
      </c>
      <c r="E20" s="4" t="s">
        <v>4</v>
      </c>
      <c r="F20" s="6">
        <v>129.1</v>
      </c>
      <c r="G20" s="6">
        <v>129.1</v>
      </c>
      <c r="H20" s="45">
        <v>46.497129999999999</v>
      </c>
      <c r="I20" s="46">
        <v>13.45365</v>
      </c>
      <c r="J20" s="70">
        <f t="shared" si="0"/>
        <v>59.950779999999995</v>
      </c>
      <c r="K20" s="76">
        <f t="shared" si="1"/>
        <v>7739.64</v>
      </c>
    </row>
    <row r="21" spans="1:11">
      <c r="A21" s="7" t="s">
        <v>494</v>
      </c>
      <c r="B21" s="4" t="s">
        <v>20</v>
      </c>
      <c r="C21" s="4">
        <v>20202</v>
      </c>
      <c r="D21" s="4" t="s">
        <v>495</v>
      </c>
      <c r="E21" s="4" t="s">
        <v>4</v>
      </c>
      <c r="F21" s="6">
        <v>39.93</v>
      </c>
      <c r="G21" s="6">
        <v>39.93</v>
      </c>
      <c r="H21" s="45">
        <v>0</v>
      </c>
      <c r="I21" s="46">
        <v>2.0508600000000001</v>
      </c>
      <c r="J21" s="70">
        <f t="shared" si="0"/>
        <v>2.0508600000000001</v>
      </c>
      <c r="K21" s="76">
        <f t="shared" si="1"/>
        <v>81.89</v>
      </c>
    </row>
    <row r="22" spans="1:11" ht="19.5">
      <c r="A22" s="7" t="s">
        <v>496</v>
      </c>
      <c r="B22" s="4" t="s">
        <v>20</v>
      </c>
      <c r="C22" s="4">
        <v>21301</v>
      </c>
      <c r="D22" s="12" t="s">
        <v>497</v>
      </c>
      <c r="E22" s="4" t="s">
        <v>4</v>
      </c>
      <c r="F22" s="6">
        <v>7.5</v>
      </c>
      <c r="G22" s="6">
        <v>7.5</v>
      </c>
      <c r="H22" s="45">
        <v>324.21656999999999</v>
      </c>
      <c r="I22" s="46">
        <v>2.4610300000000001</v>
      </c>
      <c r="J22" s="70">
        <f t="shared" si="0"/>
        <v>326.67759999999998</v>
      </c>
      <c r="K22" s="76">
        <f t="shared" si="1"/>
        <v>2450.08</v>
      </c>
    </row>
    <row r="23" spans="1:11">
      <c r="A23" s="7" t="s">
        <v>498</v>
      </c>
      <c r="B23" s="4" t="s">
        <v>20</v>
      </c>
      <c r="C23" s="4">
        <v>21602</v>
      </c>
      <c r="D23" s="4" t="s">
        <v>499</v>
      </c>
      <c r="E23" s="4" t="s">
        <v>4</v>
      </c>
      <c r="F23" s="6">
        <v>448.13</v>
      </c>
      <c r="G23" s="6">
        <v>448.13</v>
      </c>
      <c r="H23" s="45">
        <v>34.544699999999999</v>
      </c>
      <c r="I23" s="46">
        <v>0</v>
      </c>
      <c r="J23" s="70">
        <f t="shared" si="0"/>
        <v>34.544699999999999</v>
      </c>
      <c r="K23" s="76">
        <f t="shared" si="1"/>
        <v>15480.51</v>
      </c>
    </row>
    <row r="24" spans="1:11">
      <c r="A24" s="7"/>
      <c r="B24" s="4"/>
      <c r="C24" s="4"/>
      <c r="D24" s="4"/>
      <c r="E24" s="4"/>
      <c r="F24" s="6"/>
      <c r="G24" s="6"/>
      <c r="H24" s="45"/>
      <c r="I24" s="46">
        <v>0</v>
      </c>
      <c r="J24" s="70">
        <f t="shared" si="0"/>
        <v>0</v>
      </c>
      <c r="K24" s="76">
        <f t="shared" si="1"/>
        <v>0</v>
      </c>
    </row>
    <row r="25" spans="1:11">
      <c r="A25" s="9" t="s">
        <v>500</v>
      </c>
      <c r="B25" s="10" t="s">
        <v>2</v>
      </c>
      <c r="C25" s="10"/>
      <c r="D25" s="10" t="s">
        <v>501</v>
      </c>
      <c r="E25" s="10"/>
      <c r="F25" s="8"/>
      <c r="G25" s="8"/>
      <c r="H25" s="44"/>
      <c r="I25" s="44"/>
      <c r="J25" s="71">
        <f t="shared" si="0"/>
        <v>0</v>
      </c>
      <c r="K25" s="78">
        <f>K26+K27+K28</f>
        <v>1381.96</v>
      </c>
    </row>
    <row r="26" spans="1:11">
      <c r="A26" s="7" t="s">
        <v>502</v>
      </c>
      <c r="B26" s="4" t="s">
        <v>20</v>
      </c>
      <c r="C26" s="4">
        <v>30101</v>
      </c>
      <c r="D26" s="4" t="s">
        <v>503</v>
      </c>
      <c r="E26" s="4" t="s">
        <v>25</v>
      </c>
      <c r="F26" s="6">
        <v>24.41</v>
      </c>
      <c r="G26" s="6">
        <v>24.41</v>
      </c>
      <c r="H26" s="45">
        <v>28.802299999999999</v>
      </c>
      <c r="I26" s="46">
        <v>7.3749000000000002</v>
      </c>
      <c r="J26" s="70">
        <f t="shared" si="0"/>
        <v>36.177199999999999</v>
      </c>
      <c r="K26" s="76">
        <f>TRUNC(G26*(H26+I26),2)</f>
        <v>883.08</v>
      </c>
    </row>
    <row r="27" spans="1:11" ht="19.5">
      <c r="A27" s="7" t="s">
        <v>504</v>
      </c>
      <c r="B27" s="4" t="s">
        <v>20</v>
      </c>
      <c r="C27" s="4">
        <v>30114</v>
      </c>
      <c r="D27" s="12" t="s">
        <v>505</v>
      </c>
      <c r="E27" s="4" t="s">
        <v>506</v>
      </c>
      <c r="F27" s="6">
        <v>1</v>
      </c>
      <c r="G27" s="6">
        <v>1</v>
      </c>
      <c r="H27" s="45">
        <v>123.699</v>
      </c>
      <c r="I27" s="46">
        <v>125.75062</v>
      </c>
      <c r="J27" s="70">
        <f t="shared" si="0"/>
        <v>249.44961999999998</v>
      </c>
      <c r="K27" s="76">
        <f>TRUNC(G27*(H27+I27),2)</f>
        <v>249.44</v>
      </c>
    </row>
    <row r="28" spans="1:11" ht="19.5">
      <c r="A28" s="7" t="s">
        <v>507</v>
      </c>
      <c r="B28" s="4" t="s">
        <v>20</v>
      </c>
      <c r="C28" s="4">
        <v>30116</v>
      </c>
      <c r="D28" s="12" t="s">
        <v>508</v>
      </c>
      <c r="E28" s="4" t="s">
        <v>506</v>
      </c>
      <c r="F28" s="6">
        <v>1</v>
      </c>
      <c r="G28" s="6">
        <v>1</v>
      </c>
      <c r="H28" s="45">
        <v>123.69159999999999</v>
      </c>
      <c r="I28" s="46">
        <v>125.75062</v>
      </c>
      <c r="J28" s="70">
        <f t="shared" si="0"/>
        <v>249.44221999999999</v>
      </c>
      <c r="K28" s="76">
        <f>TRUNC(G28*(H28+I28),2)</f>
        <v>249.44</v>
      </c>
    </row>
    <row r="29" spans="1:11">
      <c r="A29" s="7"/>
      <c r="B29" s="4"/>
      <c r="C29" s="4"/>
      <c r="D29" s="12"/>
      <c r="E29" s="4"/>
      <c r="F29" s="6"/>
      <c r="G29" s="6"/>
      <c r="H29" s="45">
        <v>0</v>
      </c>
      <c r="I29" s="46"/>
      <c r="J29" s="70">
        <f t="shared" si="0"/>
        <v>0</v>
      </c>
      <c r="K29" s="76">
        <f>TRUNC(G29*(H29+I29),2)</f>
        <v>0</v>
      </c>
    </row>
    <row r="30" spans="1:11">
      <c r="A30" s="9" t="s">
        <v>509</v>
      </c>
      <c r="B30" s="10" t="s">
        <v>20</v>
      </c>
      <c r="C30" s="10"/>
      <c r="D30" s="10" t="s">
        <v>510</v>
      </c>
      <c r="E30" s="10"/>
      <c r="F30" s="8"/>
      <c r="G30" s="8"/>
      <c r="H30" s="44">
        <v>0</v>
      </c>
      <c r="I30" s="44"/>
      <c r="J30" s="71">
        <f t="shared" si="0"/>
        <v>0</v>
      </c>
      <c r="K30" s="78">
        <f>K31</f>
        <v>247.6</v>
      </c>
    </row>
    <row r="31" spans="1:11">
      <c r="A31" s="7" t="s">
        <v>511</v>
      </c>
      <c r="B31" s="4" t="s">
        <v>20</v>
      </c>
      <c r="C31" s="4">
        <v>50101</v>
      </c>
      <c r="D31" s="4" t="s">
        <v>512</v>
      </c>
      <c r="E31" s="4" t="s">
        <v>67</v>
      </c>
      <c r="F31" s="6">
        <v>3</v>
      </c>
      <c r="G31" s="6">
        <v>3</v>
      </c>
      <c r="H31" s="45">
        <v>82.534899999999993</v>
      </c>
      <c r="I31" s="46">
        <v>0</v>
      </c>
      <c r="J31" s="70">
        <f t="shared" si="0"/>
        <v>82.534899999999993</v>
      </c>
      <c r="K31" s="76">
        <f>TRUNC(G31*(H31+I31),2)</f>
        <v>247.6</v>
      </c>
    </row>
    <row r="32" spans="1:11">
      <c r="A32" s="7"/>
      <c r="B32" s="4"/>
      <c r="C32" s="4"/>
      <c r="D32" s="4"/>
      <c r="E32" s="4"/>
      <c r="F32" s="6"/>
      <c r="G32" s="6"/>
      <c r="H32" s="45"/>
      <c r="I32" s="46">
        <v>0</v>
      </c>
      <c r="J32" s="70">
        <f t="shared" si="0"/>
        <v>0</v>
      </c>
      <c r="K32" s="76">
        <f>TRUNC(G32*(H32+I32),2)</f>
        <v>0</v>
      </c>
    </row>
    <row r="33" spans="1:11">
      <c r="A33" s="9" t="s">
        <v>513</v>
      </c>
      <c r="B33" s="10" t="s">
        <v>2</v>
      </c>
      <c r="C33" s="10"/>
      <c r="D33" s="10" t="s">
        <v>514</v>
      </c>
      <c r="E33" s="10"/>
      <c r="F33" s="8"/>
      <c r="G33" s="8"/>
      <c r="H33" s="44"/>
      <c r="I33" s="44"/>
      <c r="J33" s="71">
        <f t="shared" si="0"/>
        <v>0</v>
      </c>
      <c r="K33" s="78">
        <f>K34+K35</f>
        <v>44230.28</v>
      </c>
    </row>
    <row r="34" spans="1:11">
      <c r="A34" s="7" t="s">
        <v>515</v>
      </c>
      <c r="B34" s="4" t="s">
        <v>20</v>
      </c>
      <c r="C34" s="4">
        <v>250101</v>
      </c>
      <c r="D34" s="4" t="s">
        <v>516</v>
      </c>
      <c r="E34" s="4" t="s">
        <v>517</v>
      </c>
      <c r="F34" s="6">
        <v>264</v>
      </c>
      <c r="G34" s="6">
        <v>264</v>
      </c>
      <c r="H34" s="45">
        <v>0</v>
      </c>
      <c r="I34" s="46">
        <v>70.574240000000003</v>
      </c>
      <c r="J34" s="70">
        <f t="shared" si="0"/>
        <v>70.574240000000003</v>
      </c>
      <c r="K34" s="76">
        <f>TRUNC(G34*(H34+I34),2)</f>
        <v>18631.59</v>
      </c>
    </row>
    <row r="35" spans="1:11">
      <c r="A35" s="7" t="s">
        <v>518</v>
      </c>
      <c r="B35" s="4" t="s">
        <v>20</v>
      </c>
      <c r="C35" s="4">
        <v>250103</v>
      </c>
      <c r="D35" s="4" t="s">
        <v>519</v>
      </c>
      <c r="E35" s="4" t="s">
        <v>517</v>
      </c>
      <c r="F35" s="6">
        <v>1320</v>
      </c>
      <c r="G35" s="6">
        <v>1320</v>
      </c>
      <c r="H35" s="45">
        <v>0</v>
      </c>
      <c r="I35" s="46">
        <v>19.392949999999999</v>
      </c>
      <c r="J35" s="70">
        <f t="shared" si="0"/>
        <v>19.392949999999999</v>
      </c>
      <c r="K35" s="76">
        <f>TRUNC(G35*(H35+I35),2)</f>
        <v>25598.69</v>
      </c>
    </row>
    <row r="36" spans="1:11">
      <c r="A36" s="7"/>
      <c r="B36" s="4"/>
      <c r="C36" s="4"/>
      <c r="D36" s="4"/>
      <c r="E36" s="4"/>
      <c r="F36" s="6"/>
      <c r="G36" s="6"/>
      <c r="H36" s="45">
        <v>0</v>
      </c>
      <c r="I36" s="46"/>
      <c r="J36" s="70">
        <f t="shared" si="0"/>
        <v>0</v>
      </c>
      <c r="K36" s="76">
        <f>TRUNC(G36*(H36+I36),2)</f>
        <v>0</v>
      </c>
    </row>
    <row r="37" spans="1:11">
      <c r="A37" s="9" t="s">
        <v>520</v>
      </c>
      <c r="B37" s="10"/>
      <c r="C37" s="10"/>
      <c r="D37" s="10" t="s">
        <v>521</v>
      </c>
      <c r="E37" s="10"/>
      <c r="F37" s="8"/>
      <c r="G37" s="8"/>
      <c r="H37" s="44"/>
      <c r="I37" s="44"/>
      <c r="J37" s="71">
        <f t="shared" si="0"/>
        <v>0</v>
      </c>
      <c r="K37" s="78">
        <f>K38+K39</f>
        <v>1648.1000000000001</v>
      </c>
    </row>
    <row r="38" spans="1:11">
      <c r="A38" s="7" t="s">
        <v>522</v>
      </c>
      <c r="B38" s="4" t="s">
        <v>20</v>
      </c>
      <c r="C38" s="4">
        <v>270501</v>
      </c>
      <c r="D38" s="4" t="s">
        <v>523</v>
      </c>
      <c r="E38" s="4" t="s">
        <v>4</v>
      </c>
      <c r="F38" s="6">
        <v>149.19</v>
      </c>
      <c r="G38" s="6">
        <v>149.19</v>
      </c>
      <c r="H38" s="45">
        <v>1.2222999999999999</v>
      </c>
      <c r="I38" s="46">
        <v>1.5340400000000001</v>
      </c>
      <c r="J38" s="70">
        <f t="shared" si="0"/>
        <v>2.7563399999999998</v>
      </c>
      <c r="K38" s="76">
        <f>TRUNC(G38*(H38+I38),2)</f>
        <v>411.21</v>
      </c>
    </row>
    <row r="39" spans="1:11">
      <c r="A39" s="7" t="s">
        <v>524</v>
      </c>
      <c r="B39" s="4" t="s">
        <v>20</v>
      </c>
      <c r="C39" s="4">
        <v>270804</v>
      </c>
      <c r="D39" s="4" t="s">
        <v>525</v>
      </c>
      <c r="E39" s="4" t="s">
        <v>506</v>
      </c>
      <c r="F39" s="6">
        <v>1</v>
      </c>
      <c r="G39" s="6">
        <v>1</v>
      </c>
      <c r="H39" s="45">
        <v>1232.6087</v>
      </c>
      <c r="I39" s="46">
        <v>4.2821999999999996</v>
      </c>
      <c r="J39" s="70">
        <f t="shared" si="0"/>
        <v>1236.8909000000001</v>
      </c>
      <c r="K39" s="76">
        <f>TRUNC(G39*(H39+I39),2)</f>
        <v>1236.8900000000001</v>
      </c>
    </row>
    <row r="40" spans="1:11">
      <c r="A40" s="7"/>
      <c r="B40" s="4"/>
      <c r="C40" s="4"/>
      <c r="D40" s="4"/>
      <c r="E40" s="4"/>
      <c r="F40" s="6"/>
      <c r="G40" s="6"/>
      <c r="H40" s="45"/>
      <c r="I40" s="46"/>
      <c r="J40" s="70">
        <f t="shared" si="0"/>
        <v>0</v>
      </c>
      <c r="K40" s="76">
        <f>TRUNC(G40*(H40+I40),2)</f>
        <v>0</v>
      </c>
    </row>
    <row r="41" spans="1:11">
      <c r="A41" s="83" t="s">
        <v>526</v>
      </c>
      <c r="B41" s="84" t="s">
        <v>20</v>
      </c>
      <c r="C41" s="84"/>
      <c r="D41" s="84" t="s">
        <v>527</v>
      </c>
      <c r="E41" s="84" t="s">
        <v>506</v>
      </c>
      <c r="F41" s="11">
        <v>1</v>
      </c>
      <c r="G41" s="11">
        <v>1</v>
      </c>
      <c r="H41" s="85"/>
      <c r="I41" s="85"/>
      <c r="J41" s="86">
        <f t="shared" si="0"/>
        <v>0</v>
      </c>
      <c r="K41" s="77">
        <f>K42</f>
        <v>107055.4</v>
      </c>
    </row>
    <row r="42" spans="1:11">
      <c r="A42" s="9" t="s">
        <v>528</v>
      </c>
      <c r="B42" s="10" t="s">
        <v>20</v>
      </c>
      <c r="C42" s="10"/>
      <c r="D42" s="10" t="s">
        <v>529</v>
      </c>
      <c r="E42" s="10"/>
      <c r="F42" s="8"/>
      <c r="G42" s="8"/>
      <c r="H42" s="44"/>
      <c r="I42" s="44"/>
      <c r="J42" s="71">
        <f t="shared" si="0"/>
        <v>0</v>
      </c>
      <c r="K42" s="78">
        <f>K43+K78+K82+K97</f>
        <v>107055.4</v>
      </c>
    </row>
    <row r="43" spans="1:11">
      <c r="A43" s="9" t="s">
        <v>530</v>
      </c>
      <c r="B43" s="10" t="s">
        <v>20</v>
      </c>
      <c r="C43" s="10"/>
      <c r="D43" s="10" t="s">
        <v>1233</v>
      </c>
      <c r="E43" s="10"/>
      <c r="F43" s="8"/>
      <c r="G43" s="8"/>
      <c r="H43" s="44"/>
      <c r="I43" s="44"/>
      <c r="J43" s="71">
        <f t="shared" si="0"/>
        <v>0</v>
      </c>
      <c r="K43" s="78">
        <f>K44+K45+K46+K47+K48+K49+K50+K51+K52+K53+K54+K55+K56+K57+K58+K59+K60+K61+K62+K63+K64+K65+K66+K67+K68+K69+K70+K71+K72+K73+K74+K75+K76</f>
        <v>21908.849999999991</v>
      </c>
    </row>
    <row r="44" spans="1:11">
      <c r="A44" s="7" t="s">
        <v>531</v>
      </c>
      <c r="B44" s="4" t="s">
        <v>20</v>
      </c>
      <c r="C44" s="4">
        <v>71211</v>
      </c>
      <c r="D44" s="4" t="s">
        <v>532</v>
      </c>
      <c r="E44" s="4" t="s">
        <v>67</v>
      </c>
      <c r="F44" s="6">
        <v>105</v>
      </c>
      <c r="G44" s="6">
        <v>105</v>
      </c>
      <c r="H44" s="45">
        <v>27.776900000000001</v>
      </c>
      <c r="I44" s="46">
        <v>8.7530800000000006</v>
      </c>
      <c r="J44" s="70">
        <f t="shared" si="0"/>
        <v>36.529980000000002</v>
      </c>
      <c r="K44" s="76">
        <f t="shared" ref="K44:K77" si="2">TRUNC(G44*(H44+I44),2)</f>
        <v>3835.64</v>
      </c>
    </row>
    <row r="45" spans="1:11">
      <c r="A45" s="7" t="s">
        <v>533</v>
      </c>
      <c r="B45" s="4" t="s">
        <v>20</v>
      </c>
      <c r="C45" s="4">
        <v>71151</v>
      </c>
      <c r="D45" s="4" t="s">
        <v>69</v>
      </c>
      <c r="E45" s="4" t="s">
        <v>506</v>
      </c>
      <c r="F45" s="6">
        <v>4</v>
      </c>
      <c r="G45" s="6">
        <v>4</v>
      </c>
      <c r="H45" s="45">
        <v>5.3486000000000002</v>
      </c>
      <c r="I45" s="46">
        <v>3.7982</v>
      </c>
      <c r="J45" s="70">
        <f t="shared" si="0"/>
        <v>9.1468000000000007</v>
      </c>
      <c r="K45" s="76">
        <f t="shared" si="2"/>
        <v>36.58</v>
      </c>
    </row>
    <row r="46" spans="1:11">
      <c r="A46" s="7" t="s">
        <v>534</v>
      </c>
      <c r="B46" s="4" t="s">
        <v>20</v>
      </c>
      <c r="C46" s="4">
        <v>70351</v>
      </c>
      <c r="D46" s="4" t="s">
        <v>70</v>
      </c>
      <c r="E46" s="4" t="s">
        <v>506</v>
      </c>
      <c r="F46" s="6">
        <v>70</v>
      </c>
      <c r="G46" s="6">
        <v>70</v>
      </c>
      <c r="H46" s="45">
        <v>0.59889999999999999</v>
      </c>
      <c r="I46" s="46">
        <v>0.29532000000000003</v>
      </c>
      <c r="J46" s="70">
        <f t="shared" si="0"/>
        <v>0.89422000000000001</v>
      </c>
      <c r="K46" s="76">
        <f t="shared" si="2"/>
        <v>62.59</v>
      </c>
    </row>
    <row r="47" spans="1:11">
      <c r="A47" s="7" t="s">
        <v>535</v>
      </c>
      <c r="B47" s="4" t="s">
        <v>20</v>
      </c>
      <c r="C47" s="4">
        <v>70391</v>
      </c>
      <c r="D47" s="4" t="s">
        <v>536</v>
      </c>
      <c r="E47" s="4" t="s">
        <v>506</v>
      </c>
      <c r="F47" s="6">
        <v>140</v>
      </c>
      <c r="G47" s="6">
        <v>140</v>
      </c>
      <c r="H47" s="45">
        <v>0.13950000000000001</v>
      </c>
      <c r="I47" s="46">
        <v>0.45939000000000002</v>
      </c>
      <c r="J47" s="70">
        <f t="shared" si="0"/>
        <v>0.59889000000000003</v>
      </c>
      <c r="K47" s="76">
        <f t="shared" si="2"/>
        <v>83.84</v>
      </c>
    </row>
    <row r="48" spans="1:11">
      <c r="A48" s="7" t="s">
        <v>537</v>
      </c>
      <c r="B48" s="4" t="s">
        <v>20</v>
      </c>
      <c r="C48" s="4">
        <v>71861</v>
      </c>
      <c r="D48" s="4" t="s">
        <v>538</v>
      </c>
      <c r="E48" s="4" t="s">
        <v>506</v>
      </c>
      <c r="F48" s="6">
        <v>140</v>
      </c>
      <c r="G48" s="6">
        <v>140</v>
      </c>
      <c r="H48" s="45">
        <v>9.0200000000000002E-2</v>
      </c>
      <c r="I48" s="46">
        <v>0.29532000000000003</v>
      </c>
      <c r="J48" s="70">
        <f t="shared" si="0"/>
        <v>0.38552000000000003</v>
      </c>
      <c r="K48" s="76">
        <f t="shared" si="2"/>
        <v>53.97</v>
      </c>
    </row>
    <row r="49" spans="1:11">
      <c r="A49" s="7" t="s">
        <v>539</v>
      </c>
      <c r="B49" s="4" t="s">
        <v>20</v>
      </c>
      <c r="C49" s="4">
        <v>71701</v>
      </c>
      <c r="D49" s="4" t="s">
        <v>540</v>
      </c>
      <c r="E49" s="4" t="s">
        <v>506</v>
      </c>
      <c r="F49" s="6">
        <v>43</v>
      </c>
      <c r="G49" s="6">
        <v>43</v>
      </c>
      <c r="H49" s="45">
        <v>1.6407</v>
      </c>
      <c r="I49" s="46">
        <v>1.17309</v>
      </c>
      <c r="J49" s="70">
        <f t="shared" si="0"/>
        <v>2.81379</v>
      </c>
      <c r="K49" s="76">
        <f t="shared" si="2"/>
        <v>120.99</v>
      </c>
    </row>
    <row r="50" spans="1:11">
      <c r="A50" s="7" t="s">
        <v>541</v>
      </c>
      <c r="B50" s="4" t="s">
        <v>20</v>
      </c>
      <c r="C50" s="4">
        <v>71213</v>
      </c>
      <c r="D50" s="4" t="s">
        <v>542</v>
      </c>
      <c r="E50" s="4" t="s">
        <v>67</v>
      </c>
      <c r="F50" s="6">
        <v>18</v>
      </c>
      <c r="G50" s="6">
        <v>18</v>
      </c>
      <c r="H50" s="45">
        <v>54.438099999999999</v>
      </c>
      <c r="I50" s="46">
        <v>18.966370000000001</v>
      </c>
      <c r="J50" s="70">
        <f t="shared" ref="J50:J81" si="3">H50+I50</f>
        <v>73.404470000000003</v>
      </c>
      <c r="K50" s="76">
        <f t="shared" si="2"/>
        <v>1321.28</v>
      </c>
    </row>
    <row r="51" spans="1:11">
      <c r="A51" s="7" t="s">
        <v>543</v>
      </c>
      <c r="B51" s="4" t="s">
        <v>20</v>
      </c>
      <c r="C51" s="4">
        <v>71153</v>
      </c>
      <c r="D51" s="4" t="s">
        <v>544</v>
      </c>
      <c r="E51" s="4" t="s">
        <v>506</v>
      </c>
      <c r="F51" s="6">
        <v>3</v>
      </c>
      <c r="G51" s="6">
        <v>3</v>
      </c>
      <c r="H51" s="45">
        <v>15.5373</v>
      </c>
      <c r="I51" s="46">
        <v>8.7530800000000006</v>
      </c>
      <c r="J51" s="70">
        <f t="shared" si="3"/>
        <v>24.290379999999999</v>
      </c>
      <c r="K51" s="76">
        <f t="shared" si="2"/>
        <v>72.87</v>
      </c>
    </row>
    <row r="52" spans="1:11">
      <c r="A52" s="7" t="s">
        <v>545</v>
      </c>
      <c r="B52" s="4" t="s">
        <v>20</v>
      </c>
      <c r="C52" s="4">
        <v>70353</v>
      </c>
      <c r="D52" s="4" t="s">
        <v>546</v>
      </c>
      <c r="E52" s="4" t="s">
        <v>506</v>
      </c>
      <c r="F52" s="6">
        <v>12</v>
      </c>
      <c r="G52" s="6">
        <v>12</v>
      </c>
      <c r="H52" s="45">
        <v>0.73009999999999997</v>
      </c>
      <c r="I52" s="46">
        <v>0.87770000000000004</v>
      </c>
      <c r="J52" s="70">
        <f t="shared" si="3"/>
        <v>1.6078000000000001</v>
      </c>
      <c r="K52" s="76">
        <f t="shared" si="2"/>
        <v>19.29</v>
      </c>
    </row>
    <row r="53" spans="1:11">
      <c r="A53" s="7" t="s">
        <v>547</v>
      </c>
      <c r="B53" s="4" t="s">
        <v>20</v>
      </c>
      <c r="C53" s="4">
        <v>70391</v>
      </c>
      <c r="D53" s="4" t="s">
        <v>548</v>
      </c>
      <c r="E53" s="4" t="s">
        <v>506</v>
      </c>
      <c r="F53" s="6">
        <v>24</v>
      </c>
      <c r="G53" s="6">
        <v>24</v>
      </c>
      <c r="H53" s="45">
        <v>0.13950000000000001</v>
      </c>
      <c r="I53" s="46">
        <v>0.45939000000000002</v>
      </c>
      <c r="J53" s="70">
        <f t="shared" si="3"/>
        <v>0.59889000000000003</v>
      </c>
      <c r="K53" s="76">
        <f t="shared" si="2"/>
        <v>14.37</v>
      </c>
    </row>
    <row r="54" spans="1:11">
      <c r="A54" s="7" t="s">
        <v>549</v>
      </c>
      <c r="B54" s="4" t="s">
        <v>20</v>
      </c>
      <c r="C54" s="4">
        <v>71861</v>
      </c>
      <c r="D54" s="4" t="s">
        <v>538</v>
      </c>
      <c r="E54" s="4" t="s">
        <v>506</v>
      </c>
      <c r="F54" s="6">
        <v>24</v>
      </c>
      <c r="G54" s="6">
        <v>24</v>
      </c>
      <c r="H54" s="45">
        <v>9.0200000000000002E-2</v>
      </c>
      <c r="I54" s="46">
        <v>0.29320000000000002</v>
      </c>
      <c r="J54" s="70">
        <f t="shared" si="3"/>
        <v>0.38340000000000002</v>
      </c>
      <c r="K54" s="76">
        <f t="shared" si="2"/>
        <v>9.1999999999999993</v>
      </c>
    </row>
    <row r="55" spans="1:11">
      <c r="A55" s="7" t="s">
        <v>550</v>
      </c>
      <c r="B55" s="4" t="s">
        <v>20</v>
      </c>
      <c r="C55" s="4">
        <v>71703</v>
      </c>
      <c r="D55" s="4" t="s">
        <v>551</v>
      </c>
      <c r="E55" s="4" t="s">
        <v>506</v>
      </c>
      <c r="F55" s="6">
        <v>12</v>
      </c>
      <c r="G55" s="6">
        <v>12</v>
      </c>
      <c r="H55" s="45">
        <v>3.3306</v>
      </c>
      <c r="I55" s="46">
        <v>2.32978</v>
      </c>
      <c r="J55" s="70">
        <f t="shared" si="3"/>
        <v>5.66038</v>
      </c>
      <c r="K55" s="76">
        <f t="shared" si="2"/>
        <v>67.92</v>
      </c>
    </row>
    <row r="56" spans="1:11" ht="28.5">
      <c r="A56" s="7" t="s">
        <v>552</v>
      </c>
      <c r="B56" s="4" t="s">
        <v>2</v>
      </c>
      <c r="C56" s="4">
        <v>97668</v>
      </c>
      <c r="D56" s="12" t="s">
        <v>553</v>
      </c>
      <c r="E56" s="4" t="s">
        <v>67</v>
      </c>
      <c r="F56" s="6">
        <v>65</v>
      </c>
      <c r="G56" s="6">
        <v>65</v>
      </c>
      <c r="H56" s="45">
        <v>6.2510000000000003</v>
      </c>
      <c r="I56" s="46">
        <v>2.7399499999999999</v>
      </c>
      <c r="J56" s="70">
        <f t="shared" si="3"/>
        <v>8.9909499999999998</v>
      </c>
      <c r="K56" s="76">
        <f t="shared" si="2"/>
        <v>584.41</v>
      </c>
    </row>
    <row r="57" spans="1:11">
      <c r="A57" s="7" t="s">
        <v>554</v>
      </c>
      <c r="B57" s="4" t="s">
        <v>20</v>
      </c>
      <c r="C57" s="4">
        <v>70929</v>
      </c>
      <c r="D57" s="4" t="s">
        <v>555</v>
      </c>
      <c r="E57" s="4" t="s">
        <v>506</v>
      </c>
      <c r="F57" s="6">
        <v>26</v>
      </c>
      <c r="G57" s="6">
        <v>26</v>
      </c>
      <c r="H57" s="45">
        <v>6.2838000000000003</v>
      </c>
      <c r="I57" s="46">
        <v>9.9179700000000004</v>
      </c>
      <c r="J57" s="70">
        <f t="shared" si="3"/>
        <v>16.20177</v>
      </c>
      <c r="K57" s="76">
        <f t="shared" si="2"/>
        <v>421.24</v>
      </c>
    </row>
    <row r="58" spans="1:11">
      <c r="A58" s="7" t="s">
        <v>556</v>
      </c>
      <c r="B58" s="4" t="s">
        <v>20</v>
      </c>
      <c r="C58" s="4">
        <v>70930</v>
      </c>
      <c r="D58" s="4" t="s">
        <v>557</v>
      </c>
      <c r="E58" s="4" t="s">
        <v>506</v>
      </c>
      <c r="F58" s="6">
        <v>51</v>
      </c>
      <c r="G58" s="6">
        <v>51</v>
      </c>
      <c r="H58" s="45">
        <v>1.7391000000000001</v>
      </c>
      <c r="I58" s="46">
        <v>2.32978</v>
      </c>
      <c r="J58" s="70">
        <f t="shared" si="3"/>
        <v>4.0688800000000001</v>
      </c>
      <c r="K58" s="76">
        <f t="shared" si="2"/>
        <v>207.51</v>
      </c>
    </row>
    <row r="59" spans="1:11">
      <c r="A59" s="7" t="s">
        <v>558</v>
      </c>
      <c r="B59" s="4" t="s">
        <v>20</v>
      </c>
      <c r="C59" s="4">
        <v>70932</v>
      </c>
      <c r="D59" s="4" t="s">
        <v>559</v>
      </c>
      <c r="E59" s="4" t="s">
        <v>506</v>
      </c>
      <c r="F59" s="6">
        <v>79</v>
      </c>
      <c r="G59" s="6">
        <v>79</v>
      </c>
      <c r="H59" s="45">
        <v>0.2051</v>
      </c>
      <c r="I59" s="46">
        <v>0.87777000000000005</v>
      </c>
      <c r="J59" s="70">
        <f t="shared" si="3"/>
        <v>1.08287</v>
      </c>
      <c r="K59" s="76">
        <f t="shared" si="2"/>
        <v>85.54</v>
      </c>
    </row>
    <row r="60" spans="1:11">
      <c r="A60" s="7" t="s">
        <v>560</v>
      </c>
      <c r="B60" s="4" t="s">
        <v>20</v>
      </c>
      <c r="C60" s="4">
        <v>70710</v>
      </c>
      <c r="D60" s="4" t="s">
        <v>561</v>
      </c>
      <c r="E60" s="4" t="s">
        <v>506</v>
      </c>
      <c r="F60" s="6">
        <v>4</v>
      </c>
      <c r="G60" s="6">
        <v>4</v>
      </c>
      <c r="H60" s="45">
        <v>62.543100000000003</v>
      </c>
      <c r="I60" s="46">
        <v>60.041020000000003</v>
      </c>
      <c r="J60" s="70">
        <f t="shared" si="3"/>
        <v>122.58412000000001</v>
      </c>
      <c r="K60" s="76">
        <f t="shared" si="2"/>
        <v>490.33</v>
      </c>
    </row>
    <row r="61" spans="1:11">
      <c r="A61" s="7" t="s">
        <v>562</v>
      </c>
      <c r="B61" s="4" t="s">
        <v>20</v>
      </c>
      <c r="C61" s="4">
        <v>70645</v>
      </c>
      <c r="D61" s="4" t="s">
        <v>563</v>
      </c>
      <c r="E61" s="4" t="s">
        <v>506</v>
      </c>
      <c r="F61" s="6">
        <v>1</v>
      </c>
      <c r="G61" s="6">
        <v>1</v>
      </c>
      <c r="H61" s="45">
        <v>25.020499999999998</v>
      </c>
      <c r="I61" s="46">
        <v>20.418379999999999</v>
      </c>
      <c r="J61" s="70">
        <f t="shared" si="3"/>
        <v>45.438879999999997</v>
      </c>
      <c r="K61" s="76">
        <f t="shared" si="2"/>
        <v>45.43</v>
      </c>
    </row>
    <row r="62" spans="1:11">
      <c r="A62" s="7" t="s">
        <v>564</v>
      </c>
      <c r="B62" s="4" t="s">
        <v>20</v>
      </c>
      <c r="C62" s="4">
        <v>70646</v>
      </c>
      <c r="D62" s="4" t="s">
        <v>565</v>
      </c>
      <c r="E62" s="4" t="s">
        <v>506</v>
      </c>
      <c r="F62" s="6">
        <v>1</v>
      </c>
      <c r="G62" s="6">
        <v>1</v>
      </c>
      <c r="H62" s="45">
        <v>43.412599999999998</v>
      </c>
      <c r="I62" s="46">
        <v>36.464320000000001</v>
      </c>
      <c r="J62" s="70">
        <f t="shared" si="3"/>
        <v>79.876919999999998</v>
      </c>
      <c r="K62" s="76">
        <f t="shared" si="2"/>
        <v>79.87</v>
      </c>
    </row>
    <row r="63" spans="1:11">
      <c r="A63" s="7" t="s">
        <v>566</v>
      </c>
      <c r="B63" s="4" t="s">
        <v>20</v>
      </c>
      <c r="C63" s="4">
        <v>71440</v>
      </c>
      <c r="D63" s="4" t="s">
        <v>567</v>
      </c>
      <c r="E63" s="4" t="s">
        <v>506</v>
      </c>
      <c r="F63" s="6">
        <v>2</v>
      </c>
      <c r="G63" s="6">
        <v>2</v>
      </c>
      <c r="H63" s="45">
        <v>5.9474999999999998</v>
      </c>
      <c r="I63" s="46">
        <v>6.1279000000000003</v>
      </c>
      <c r="J63" s="70">
        <f t="shared" si="3"/>
        <v>12.0754</v>
      </c>
      <c r="K63" s="76">
        <f t="shared" si="2"/>
        <v>24.15</v>
      </c>
    </row>
    <row r="64" spans="1:11">
      <c r="A64" s="7" t="s">
        <v>568</v>
      </c>
      <c r="B64" s="4" t="s">
        <v>2</v>
      </c>
      <c r="C64" s="4">
        <v>91940</v>
      </c>
      <c r="D64" s="4" t="s">
        <v>569</v>
      </c>
      <c r="E64" s="4" t="s">
        <v>506</v>
      </c>
      <c r="F64" s="6">
        <v>2</v>
      </c>
      <c r="G64" s="6">
        <v>2</v>
      </c>
      <c r="H64" s="45">
        <v>3.9950999999999999</v>
      </c>
      <c r="I64" s="46">
        <v>7.2928600000000001</v>
      </c>
      <c r="J64" s="70">
        <f t="shared" si="3"/>
        <v>11.28796</v>
      </c>
      <c r="K64" s="76">
        <f t="shared" si="2"/>
        <v>22.57</v>
      </c>
    </row>
    <row r="65" spans="1:11" ht="28.5">
      <c r="A65" s="7" t="s">
        <v>570</v>
      </c>
      <c r="B65" s="4" t="s">
        <v>571</v>
      </c>
      <c r="C65" s="4" t="s">
        <v>572</v>
      </c>
      <c r="D65" s="12" t="s">
        <v>573</v>
      </c>
      <c r="E65" s="4" t="s">
        <v>506</v>
      </c>
      <c r="F65" s="6">
        <v>25</v>
      </c>
      <c r="G65" s="6">
        <v>25</v>
      </c>
      <c r="H65" s="45">
        <v>121.18129999999999</v>
      </c>
      <c r="I65" s="46"/>
      <c r="J65" s="70">
        <f t="shared" si="3"/>
        <v>121.18129999999999</v>
      </c>
      <c r="K65" s="76">
        <f t="shared" si="2"/>
        <v>3029.53</v>
      </c>
    </row>
    <row r="66" spans="1:11">
      <c r="A66" s="7" t="s">
        <v>574</v>
      </c>
      <c r="B66" s="4" t="s">
        <v>20</v>
      </c>
      <c r="C66" s="4">
        <v>180708</v>
      </c>
      <c r="D66" s="4" t="s">
        <v>575</v>
      </c>
      <c r="E66" s="4" t="s">
        <v>506</v>
      </c>
      <c r="F66" s="6">
        <v>25</v>
      </c>
      <c r="G66" s="6">
        <v>25</v>
      </c>
      <c r="H66" s="45">
        <v>149.7621</v>
      </c>
      <c r="I66" s="46">
        <v>14.68417</v>
      </c>
      <c r="J66" s="70">
        <f t="shared" si="3"/>
        <v>164.44627</v>
      </c>
      <c r="K66" s="76">
        <f t="shared" si="2"/>
        <v>4111.1499999999996</v>
      </c>
    </row>
    <row r="67" spans="1:11" ht="19.5">
      <c r="A67" s="7" t="s">
        <v>576</v>
      </c>
      <c r="B67" s="4" t="s">
        <v>2</v>
      </c>
      <c r="C67" s="4">
        <v>92980</v>
      </c>
      <c r="D67" s="12" t="s">
        <v>577</v>
      </c>
      <c r="E67" s="4" t="s">
        <v>67</v>
      </c>
      <c r="F67" s="6">
        <v>5</v>
      </c>
      <c r="G67" s="6">
        <v>5</v>
      </c>
      <c r="H67" s="45">
        <v>8.3674999999999997</v>
      </c>
      <c r="I67" s="46">
        <v>0.24610000000000001</v>
      </c>
      <c r="J67" s="70">
        <f t="shared" si="3"/>
        <v>8.6135999999999999</v>
      </c>
      <c r="K67" s="76">
        <f t="shared" si="2"/>
        <v>43.06</v>
      </c>
    </row>
    <row r="68" spans="1:11">
      <c r="A68" s="7" t="s">
        <v>578</v>
      </c>
      <c r="B68" s="4" t="s">
        <v>20</v>
      </c>
      <c r="C68" s="4">
        <v>70583</v>
      </c>
      <c r="D68" s="4" t="s">
        <v>579</v>
      </c>
      <c r="E68" s="4" t="s">
        <v>67</v>
      </c>
      <c r="F68" s="6">
        <v>270</v>
      </c>
      <c r="G68" s="6">
        <v>270</v>
      </c>
      <c r="H68" s="45">
        <v>5.6029999999999998</v>
      </c>
      <c r="I68" s="46">
        <v>1.895</v>
      </c>
      <c r="J68" s="70">
        <f t="shared" si="3"/>
        <v>7.4979999999999993</v>
      </c>
      <c r="K68" s="76">
        <f t="shared" si="2"/>
        <v>2024.46</v>
      </c>
    </row>
    <row r="69" spans="1:11" ht="19.5">
      <c r="A69" s="7" t="s">
        <v>580</v>
      </c>
      <c r="B69" s="4" t="s">
        <v>2</v>
      </c>
      <c r="C69" s="4">
        <v>91929</v>
      </c>
      <c r="D69" s="12" t="s">
        <v>581</v>
      </c>
      <c r="E69" s="4" t="s">
        <v>67</v>
      </c>
      <c r="F69" s="6">
        <v>280</v>
      </c>
      <c r="G69" s="6">
        <v>280</v>
      </c>
      <c r="H69" s="45">
        <v>4.4217000000000004</v>
      </c>
      <c r="I69" s="46">
        <v>1.15669</v>
      </c>
      <c r="J69" s="70">
        <f t="shared" si="3"/>
        <v>5.5783900000000006</v>
      </c>
      <c r="K69" s="76">
        <f t="shared" si="2"/>
        <v>1561.94</v>
      </c>
    </row>
    <row r="70" spans="1:11" ht="19.5">
      <c r="A70" s="7" t="s">
        <v>582</v>
      </c>
      <c r="B70" s="4" t="s">
        <v>2</v>
      </c>
      <c r="C70" s="4">
        <v>91926</v>
      </c>
      <c r="D70" s="12" t="s">
        <v>583</v>
      </c>
      <c r="E70" s="4" t="s">
        <v>67</v>
      </c>
      <c r="F70" s="4">
        <v>500</v>
      </c>
      <c r="G70" s="6">
        <v>500</v>
      </c>
      <c r="H70" s="45">
        <v>2.4937999999999998</v>
      </c>
      <c r="I70" s="46">
        <v>0.86956999999999995</v>
      </c>
      <c r="J70" s="70">
        <f t="shared" si="3"/>
        <v>3.3633699999999997</v>
      </c>
      <c r="K70" s="76">
        <f t="shared" si="2"/>
        <v>1681.68</v>
      </c>
    </row>
    <row r="71" spans="1:11">
      <c r="A71" s="7" t="s">
        <v>584</v>
      </c>
      <c r="B71" s="4" t="s">
        <v>20</v>
      </c>
      <c r="C71" s="4">
        <v>72190</v>
      </c>
      <c r="D71" s="4" t="s">
        <v>585</v>
      </c>
      <c r="E71" s="4" t="s">
        <v>506</v>
      </c>
      <c r="F71" s="6">
        <v>1</v>
      </c>
      <c r="G71" s="6">
        <v>1</v>
      </c>
      <c r="H71" s="45">
        <v>1174.9958999999999</v>
      </c>
      <c r="I71" s="46">
        <v>87.514359999999996</v>
      </c>
      <c r="J71" s="70">
        <f t="shared" si="3"/>
        <v>1262.5102599999998</v>
      </c>
      <c r="K71" s="76">
        <f t="shared" si="2"/>
        <v>1262.51</v>
      </c>
    </row>
    <row r="72" spans="1:11">
      <c r="A72" s="7" t="s">
        <v>586</v>
      </c>
      <c r="B72" s="4" t="s">
        <v>2</v>
      </c>
      <c r="C72" s="4">
        <v>93673</v>
      </c>
      <c r="D72" s="4" t="s">
        <v>587</v>
      </c>
      <c r="E72" s="4" t="s">
        <v>506</v>
      </c>
      <c r="F72" s="6">
        <v>1</v>
      </c>
      <c r="G72" s="6">
        <v>1</v>
      </c>
      <c r="H72" s="45">
        <v>59.532400000000003</v>
      </c>
      <c r="I72" s="46">
        <v>16.497129999999999</v>
      </c>
      <c r="J72" s="70">
        <f t="shared" si="3"/>
        <v>76.029529999999994</v>
      </c>
      <c r="K72" s="76">
        <f t="shared" si="2"/>
        <v>76.02</v>
      </c>
    </row>
    <row r="73" spans="1:11">
      <c r="A73" s="7" t="s">
        <v>588</v>
      </c>
      <c r="B73" s="4" t="s">
        <v>2</v>
      </c>
      <c r="C73" s="4">
        <v>93671</v>
      </c>
      <c r="D73" s="4" t="s">
        <v>589</v>
      </c>
      <c r="E73" s="4" t="s">
        <v>506</v>
      </c>
      <c r="F73" s="6">
        <v>1</v>
      </c>
      <c r="G73" s="6">
        <v>1</v>
      </c>
      <c r="H73" s="45">
        <v>55.603000000000002</v>
      </c>
      <c r="I73" s="46">
        <v>7.9327300000000003</v>
      </c>
      <c r="J73" s="70">
        <f t="shared" si="3"/>
        <v>63.535730000000001</v>
      </c>
      <c r="K73" s="76">
        <f t="shared" si="2"/>
        <v>63.53</v>
      </c>
    </row>
    <row r="74" spans="1:11" ht="19.5">
      <c r="A74" s="7" t="s">
        <v>590</v>
      </c>
      <c r="B74" s="4" t="s">
        <v>2</v>
      </c>
      <c r="C74" s="4">
        <v>93670</v>
      </c>
      <c r="D74" s="14" t="s">
        <v>591</v>
      </c>
      <c r="E74" s="4" t="s">
        <v>506</v>
      </c>
      <c r="F74" s="6">
        <v>1</v>
      </c>
      <c r="G74" s="6">
        <v>1</v>
      </c>
      <c r="H74" s="45">
        <v>54.265799999999999</v>
      </c>
      <c r="I74" s="46">
        <v>5.7670199999999996</v>
      </c>
      <c r="J74" s="70">
        <f t="shared" si="3"/>
        <v>60.032820000000001</v>
      </c>
      <c r="K74" s="76">
        <f t="shared" si="2"/>
        <v>60.03</v>
      </c>
    </row>
    <row r="75" spans="1:11">
      <c r="A75" s="7" t="s">
        <v>592</v>
      </c>
      <c r="B75" s="4" t="s">
        <v>2</v>
      </c>
      <c r="C75" s="4">
        <v>93655</v>
      </c>
      <c r="D75" s="4" t="s">
        <v>593</v>
      </c>
      <c r="E75" s="4" t="s">
        <v>506</v>
      </c>
      <c r="F75" s="6">
        <v>3</v>
      </c>
      <c r="G75" s="6">
        <v>3</v>
      </c>
      <c r="H75" s="45">
        <v>8.6874000000000002</v>
      </c>
      <c r="I75" s="46">
        <v>1.92781</v>
      </c>
      <c r="J75" s="70">
        <f t="shared" si="3"/>
        <v>10.615210000000001</v>
      </c>
      <c r="K75" s="76">
        <f t="shared" si="2"/>
        <v>31.84</v>
      </c>
    </row>
    <row r="76" spans="1:11">
      <c r="A76" s="7" t="s">
        <v>594</v>
      </c>
      <c r="B76" s="4" t="s">
        <v>20</v>
      </c>
      <c r="C76" s="4">
        <v>71184</v>
      </c>
      <c r="D76" s="4" t="s">
        <v>595</v>
      </c>
      <c r="E76" s="4" t="s">
        <v>506</v>
      </c>
      <c r="F76" s="6">
        <v>3</v>
      </c>
      <c r="G76" s="6">
        <v>3</v>
      </c>
      <c r="H76" s="45">
        <v>72.001599999999996</v>
      </c>
      <c r="I76" s="46">
        <v>29.17145</v>
      </c>
      <c r="J76" s="70">
        <f t="shared" si="3"/>
        <v>101.17304999999999</v>
      </c>
      <c r="K76" s="76">
        <f t="shared" si="2"/>
        <v>303.51</v>
      </c>
    </row>
    <row r="77" spans="1:11">
      <c r="A77" s="7"/>
      <c r="B77" s="4"/>
      <c r="C77" s="4"/>
      <c r="D77" s="4"/>
      <c r="E77" s="4"/>
      <c r="F77" s="6"/>
      <c r="G77" s="6"/>
      <c r="H77" s="45">
        <v>0</v>
      </c>
      <c r="I77" s="46"/>
      <c r="J77" s="82">
        <f t="shared" si="3"/>
        <v>0</v>
      </c>
      <c r="K77" s="76">
        <f t="shared" si="2"/>
        <v>0</v>
      </c>
    </row>
    <row r="78" spans="1:11">
      <c r="A78" s="15" t="s">
        <v>596</v>
      </c>
      <c r="B78" s="16" t="s">
        <v>20</v>
      </c>
      <c r="C78" s="16">
        <v>91007</v>
      </c>
      <c r="D78" s="16" t="s">
        <v>597</v>
      </c>
      <c r="E78" s="16" t="s">
        <v>506</v>
      </c>
      <c r="F78" s="17"/>
      <c r="G78" s="17"/>
      <c r="H78" s="47"/>
      <c r="I78" s="44"/>
      <c r="J78" s="71">
        <f t="shared" si="3"/>
        <v>0</v>
      </c>
      <c r="K78" s="78">
        <f>K79+K80</f>
        <v>2948.0699999999997</v>
      </c>
    </row>
    <row r="79" spans="1:11">
      <c r="A79" s="7" t="s">
        <v>598</v>
      </c>
      <c r="B79" s="4" t="s">
        <v>20</v>
      </c>
      <c r="C79" s="4">
        <v>400101</v>
      </c>
      <c r="D79" s="4" t="s">
        <v>599</v>
      </c>
      <c r="E79" s="4" t="s">
        <v>25</v>
      </c>
      <c r="F79" s="6">
        <v>67.5</v>
      </c>
      <c r="G79" s="6">
        <v>67.5</v>
      </c>
      <c r="H79" s="45">
        <v>0</v>
      </c>
      <c r="I79" s="46">
        <v>26.267430000000001</v>
      </c>
      <c r="J79" s="70">
        <f t="shared" si="3"/>
        <v>26.267430000000001</v>
      </c>
      <c r="K79" s="76">
        <f>TRUNC(G79*(H79+I79),2)</f>
        <v>1773.05</v>
      </c>
    </row>
    <row r="80" spans="1:11">
      <c r="A80" s="7" t="s">
        <v>598</v>
      </c>
      <c r="B80" s="4" t="s">
        <v>20</v>
      </c>
      <c r="C80" s="4">
        <v>40902</v>
      </c>
      <c r="D80" s="4" t="s">
        <v>600</v>
      </c>
      <c r="E80" s="4" t="s">
        <v>25</v>
      </c>
      <c r="F80" s="6">
        <v>67.5</v>
      </c>
      <c r="G80" s="6">
        <v>67.5</v>
      </c>
      <c r="H80" s="45">
        <v>0</v>
      </c>
      <c r="I80" s="46">
        <v>17.407710000000002</v>
      </c>
      <c r="J80" s="70">
        <f t="shared" si="3"/>
        <v>17.407710000000002</v>
      </c>
      <c r="K80" s="76">
        <f>TRUNC(G80*(H80+I80),2)</f>
        <v>1175.02</v>
      </c>
    </row>
    <row r="81" spans="1:11">
      <c r="A81" s="7"/>
      <c r="B81" s="4"/>
      <c r="C81" s="4"/>
      <c r="D81" s="4"/>
      <c r="E81" s="4"/>
      <c r="F81" s="6"/>
      <c r="G81" s="6"/>
      <c r="H81" s="45">
        <v>0</v>
      </c>
      <c r="I81" s="46"/>
      <c r="J81" s="70">
        <f t="shared" si="3"/>
        <v>0</v>
      </c>
      <c r="K81" s="76">
        <f>TRUNC(G81*(H81+I81),2)</f>
        <v>0</v>
      </c>
    </row>
    <row r="82" spans="1:11">
      <c r="A82" s="18" t="s">
        <v>601</v>
      </c>
      <c r="B82" s="19" t="s">
        <v>20</v>
      </c>
      <c r="C82" s="19"/>
      <c r="D82" s="19" t="s">
        <v>602</v>
      </c>
      <c r="E82" s="19"/>
      <c r="F82" s="13"/>
      <c r="G82" s="13"/>
      <c r="H82" s="48"/>
      <c r="I82" s="44"/>
      <c r="J82" s="71">
        <f t="shared" ref="J82:J113" si="4">H82+I82</f>
        <v>0</v>
      </c>
      <c r="K82" s="78">
        <f>K83+K84+K85+K86+K88+K87+K89+K90+K91+K92+K93+K94+K95</f>
        <v>80082.070000000007</v>
      </c>
    </row>
    <row r="83" spans="1:11">
      <c r="A83" s="7" t="s">
        <v>603</v>
      </c>
      <c r="B83" s="4" t="s">
        <v>571</v>
      </c>
      <c r="C83" s="4" t="s">
        <v>604</v>
      </c>
      <c r="D83" s="4" t="s">
        <v>605</v>
      </c>
      <c r="E83" s="4" t="s">
        <v>506</v>
      </c>
      <c r="F83" s="6">
        <v>123</v>
      </c>
      <c r="G83" s="6">
        <v>123</v>
      </c>
      <c r="H83" s="45">
        <v>12.5677</v>
      </c>
      <c r="I83" s="46">
        <v>8.7530800000000006</v>
      </c>
      <c r="J83" s="70">
        <f t="shared" si="4"/>
        <v>21.320779999999999</v>
      </c>
      <c r="K83" s="76">
        <f t="shared" ref="K83:K146" si="5">TRUNC(G83*(H83+I83),2)</f>
        <v>2622.45</v>
      </c>
    </row>
    <row r="84" spans="1:11">
      <c r="A84" s="7" t="s">
        <v>606</v>
      </c>
      <c r="B84" s="4" t="s">
        <v>20</v>
      </c>
      <c r="C84" s="4">
        <v>70541</v>
      </c>
      <c r="D84" s="4" t="s">
        <v>607</v>
      </c>
      <c r="E84" s="4" t="s">
        <v>67</v>
      </c>
      <c r="F84" s="6">
        <v>230</v>
      </c>
      <c r="G84" s="6">
        <v>230</v>
      </c>
      <c r="H84" s="45">
        <v>11.616099999999999</v>
      </c>
      <c r="I84" s="46">
        <v>2.32978</v>
      </c>
      <c r="J84" s="70">
        <f t="shared" si="4"/>
        <v>13.945879999999999</v>
      </c>
      <c r="K84" s="76">
        <f t="shared" si="5"/>
        <v>3207.55</v>
      </c>
    </row>
    <row r="85" spans="1:11" ht="19.5">
      <c r="A85" s="7" t="s">
        <v>608</v>
      </c>
      <c r="B85" s="4" t="s">
        <v>2</v>
      </c>
      <c r="C85" s="4">
        <v>96973</v>
      </c>
      <c r="D85" s="12" t="s">
        <v>609</v>
      </c>
      <c r="E85" s="4" t="s">
        <v>67</v>
      </c>
      <c r="F85" s="6">
        <v>580</v>
      </c>
      <c r="G85" s="6">
        <v>580</v>
      </c>
      <c r="H85" s="45">
        <v>39.7211</v>
      </c>
      <c r="I85" s="46">
        <v>11.96062</v>
      </c>
      <c r="J85" s="70">
        <f t="shared" si="4"/>
        <v>51.681719999999999</v>
      </c>
      <c r="K85" s="76">
        <f t="shared" si="5"/>
        <v>29975.39</v>
      </c>
    </row>
    <row r="86" spans="1:11">
      <c r="A86" s="7" t="s">
        <v>610</v>
      </c>
      <c r="B86" s="4" t="s">
        <v>2</v>
      </c>
      <c r="C86" s="4">
        <v>96977</v>
      </c>
      <c r="D86" s="4" t="s">
        <v>611</v>
      </c>
      <c r="E86" s="4" t="s">
        <v>67</v>
      </c>
      <c r="F86" s="6">
        <v>450</v>
      </c>
      <c r="G86" s="6">
        <v>450</v>
      </c>
      <c r="H86" s="45">
        <v>48.301900000000003</v>
      </c>
      <c r="I86" s="46">
        <v>0.95979999999999999</v>
      </c>
      <c r="J86" s="70">
        <f t="shared" si="4"/>
        <v>49.261700000000005</v>
      </c>
      <c r="K86" s="76">
        <f t="shared" si="5"/>
        <v>22167.759999999998</v>
      </c>
    </row>
    <row r="87" spans="1:11">
      <c r="A87" s="7" t="s">
        <v>612</v>
      </c>
      <c r="B87" s="4" t="s">
        <v>20</v>
      </c>
      <c r="C87" s="4">
        <v>71035</v>
      </c>
      <c r="D87" s="4" t="s">
        <v>613</v>
      </c>
      <c r="E87" s="4" t="s">
        <v>506</v>
      </c>
      <c r="F87" s="6">
        <v>140</v>
      </c>
      <c r="G87" s="6">
        <v>140</v>
      </c>
      <c r="H87" s="45">
        <v>9.2698999999999998</v>
      </c>
      <c r="I87" s="46">
        <v>8.7530800000000006</v>
      </c>
      <c r="J87" s="70">
        <f t="shared" si="4"/>
        <v>18.02298</v>
      </c>
      <c r="K87" s="76">
        <f t="shared" si="5"/>
        <v>2523.21</v>
      </c>
    </row>
    <row r="88" spans="1:11">
      <c r="A88" s="7" t="s">
        <v>614</v>
      </c>
      <c r="B88" s="4" t="s">
        <v>20</v>
      </c>
      <c r="C88" s="4">
        <v>71212</v>
      </c>
      <c r="D88" s="4" t="s">
        <v>615</v>
      </c>
      <c r="E88" s="4" t="s">
        <v>67</v>
      </c>
      <c r="F88" s="6">
        <v>135</v>
      </c>
      <c r="G88" s="6">
        <v>135</v>
      </c>
      <c r="H88" s="45">
        <v>29.967199999999998</v>
      </c>
      <c r="I88" s="46">
        <v>11.670349999999999</v>
      </c>
      <c r="J88" s="70">
        <f t="shared" si="4"/>
        <v>41.637549999999997</v>
      </c>
      <c r="K88" s="76">
        <f t="shared" si="5"/>
        <v>5621.06</v>
      </c>
    </row>
    <row r="89" spans="1:11">
      <c r="A89" s="7" t="s">
        <v>616</v>
      </c>
      <c r="B89" s="4" t="s">
        <v>20</v>
      </c>
      <c r="C89" s="4">
        <v>70372</v>
      </c>
      <c r="D89" s="4" t="s">
        <v>617</v>
      </c>
      <c r="E89" s="4" t="s">
        <v>506</v>
      </c>
      <c r="F89" s="6">
        <v>90</v>
      </c>
      <c r="G89" s="6">
        <v>90</v>
      </c>
      <c r="H89" s="45">
        <v>1.3371999999999999</v>
      </c>
      <c r="I89" s="46">
        <v>0.29532000000000003</v>
      </c>
      <c r="J89" s="70">
        <f t="shared" si="4"/>
        <v>1.63252</v>
      </c>
      <c r="K89" s="76">
        <f t="shared" si="5"/>
        <v>146.91999999999999</v>
      </c>
    </row>
    <row r="90" spans="1:11">
      <c r="A90" s="7" t="s">
        <v>618</v>
      </c>
      <c r="B90" s="4" t="s">
        <v>571</v>
      </c>
      <c r="C90" s="4" t="s">
        <v>619</v>
      </c>
      <c r="D90" s="4" t="s">
        <v>620</v>
      </c>
      <c r="E90" s="4" t="s">
        <v>506</v>
      </c>
      <c r="F90" s="6">
        <v>41</v>
      </c>
      <c r="G90" s="6">
        <v>41</v>
      </c>
      <c r="H90" s="45">
        <v>81.386399999999995</v>
      </c>
      <c r="I90" s="46">
        <v>25.668579999999999</v>
      </c>
      <c r="J90" s="70">
        <f t="shared" si="4"/>
        <v>107.05498</v>
      </c>
      <c r="K90" s="76">
        <f t="shared" si="5"/>
        <v>4389.25</v>
      </c>
    </row>
    <row r="91" spans="1:11">
      <c r="A91" s="7" t="s">
        <v>621</v>
      </c>
      <c r="B91" s="4" t="s">
        <v>571</v>
      </c>
      <c r="C91" s="4" t="s">
        <v>622</v>
      </c>
      <c r="D91" s="4" t="s">
        <v>623</v>
      </c>
      <c r="E91" s="4" t="s">
        <v>506</v>
      </c>
      <c r="F91" s="6">
        <v>41</v>
      </c>
      <c r="G91" s="6">
        <v>41</v>
      </c>
      <c r="H91" s="45">
        <v>121.9442</v>
      </c>
      <c r="I91" s="46">
        <v>11.4274</v>
      </c>
      <c r="J91" s="70">
        <f t="shared" si="4"/>
        <v>133.3716</v>
      </c>
      <c r="K91" s="76">
        <f t="shared" si="5"/>
        <v>5468.23</v>
      </c>
    </row>
    <row r="92" spans="1:11">
      <c r="A92" s="7" t="s">
        <v>624</v>
      </c>
      <c r="B92" s="4" t="s">
        <v>20</v>
      </c>
      <c r="C92" s="4">
        <v>70255</v>
      </c>
      <c r="D92" s="4" t="s">
        <v>625</v>
      </c>
      <c r="E92" s="4" t="s">
        <v>506</v>
      </c>
      <c r="F92" s="6">
        <v>80</v>
      </c>
      <c r="G92" s="6">
        <v>80</v>
      </c>
      <c r="H92" s="45">
        <v>10.057399999999999</v>
      </c>
      <c r="I92" s="46">
        <v>7.2928600000000001</v>
      </c>
      <c r="J92" s="70">
        <f t="shared" si="4"/>
        <v>17.350259999999999</v>
      </c>
      <c r="K92" s="76">
        <f t="shared" si="5"/>
        <v>1388.02</v>
      </c>
    </row>
    <row r="93" spans="1:11">
      <c r="A93" s="7" t="s">
        <v>626</v>
      </c>
      <c r="B93" s="4" t="s">
        <v>2</v>
      </c>
      <c r="C93" s="4">
        <v>96985</v>
      </c>
      <c r="D93" s="4" t="s">
        <v>627</v>
      </c>
      <c r="E93" s="4" t="s">
        <v>506</v>
      </c>
      <c r="F93" s="6">
        <v>41</v>
      </c>
      <c r="G93" s="6">
        <v>41</v>
      </c>
      <c r="H93" s="45">
        <v>49.220700000000001</v>
      </c>
      <c r="I93" s="46">
        <v>7.3584899999999998</v>
      </c>
      <c r="J93" s="70">
        <f t="shared" si="4"/>
        <v>56.579189999999997</v>
      </c>
      <c r="K93" s="76">
        <f t="shared" si="5"/>
        <v>2319.7399999999998</v>
      </c>
    </row>
    <row r="94" spans="1:11">
      <c r="A94" s="7" t="s">
        <v>628</v>
      </c>
      <c r="B94" s="4" t="s">
        <v>20</v>
      </c>
      <c r="C94" s="4">
        <v>70392</v>
      </c>
      <c r="D94" s="4" t="s">
        <v>629</v>
      </c>
      <c r="E94" s="4" t="s">
        <v>506</v>
      </c>
      <c r="F94" s="6">
        <v>180</v>
      </c>
      <c r="G94" s="6">
        <v>180</v>
      </c>
      <c r="H94" s="45">
        <v>0.2051</v>
      </c>
      <c r="I94" s="46">
        <v>0.45939000000000002</v>
      </c>
      <c r="J94" s="70">
        <f t="shared" si="4"/>
        <v>0.66449000000000003</v>
      </c>
      <c r="K94" s="76">
        <f t="shared" si="5"/>
        <v>119.6</v>
      </c>
    </row>
    <row r="95" spans="1:11">
      <c r="A95" s="7" t="s">
        <v>630</v>
      </c>
      <c r="B95" s="4" t="s">
        <v>20</v>
      </c>
      <c r="C95" s="4">
        <v>71862</v>
      </c>
      <c r="D95" s="4" t="s">
        <v>631</v>
      </c>
      <c r="E95" s="4" t="s">
        <v>506</v>
      </c>
      <c r="F95" s="6">
        <v>180</v>
      </c>
      <c r="G95" s="6">
        <v>180</v>
      </c>
      <c r="H95" s="45">
        <v>0.2051</v>
      </c>
      <c r="I95" s="46">
        <v>0.53322000000000003</v>
      </c>
      <c r="J95" s="70">
        <f t="shared" si="4"/>
        <v>0.73832000000000009</v>
      </c>
      <c r="K95" s="76">
        <f t="shared" si="5"/>
        <v>132.88999999999999</v>
      </c>
    </row>
    <row r="96" spans="1:11">
      <c r="A96" s="7"/>
      <c r="B96" s="4"/>
      <c r="C96" s="4"/>
      <c r="D96" s="4"/>
      <c r="E96" s="4"/>
      <c r="F96" s="6"/>
      <c r="G96" s="6"/>
      <c r="H96" s="45">
        <v>0</v>
      </c>
      <c r="I96" s="46"/>
      <c r="J96" s="70">
        <f t="shared" si="4"/>
        <v>0</v>
      </c>
      <c r="K96" s="76">
        <f t="shared" si="5"/>
        <v>0</v>
      </c>
    </row>
    <row r="97" spans="1:11">
      <c r="A97" s="9" t="s">
        <v>632</v>
      </c>
      <c r="B97" s="10"/>
      <c r="C97" s="10"/>
      <c r="D97" s="10" t="s">
        <v>633</v>
      </c>
      <c r="E97" s="10"/>
      <c r="F97" s="8"/>
      <c r="G97" s="8"/>
      <c r="H97" s="44"/>
      <c r="I97" s="44"/>
      <c r="J97" s="71">
        <f t="shared" si="4"/>
        <v>0</v>
      </c>
      <c r="K97" s="78">
        <f>K98+K103</f>
        <v>2116.41</v>
      </c>
    </row>
    <row r="98" spans="1:11">
      <c r="A98" s="9" t="s">
        <v>634</v>
      </c>
      <c r="B98" s="10"/>
      <c r="C98" s="10"/>
      <c r="D98" s="10" t="s">
        <v>635</v>
      </c>
      <c r="E98" s="10"/>
      <c r="F98" s="8"/>
      <c r="G98" s="8"/>
      <c r="H98" s="44">
        <v>0</v>
      </c>
      <c r="I98" s="44"/>
      <c r="J98" s="71">
        <f t="shared" si="4"/>
        <v>0</v>
      </c>
      <c r="K98" s="78">
        <f>K99+K100+K101</f>
        <v>971.18000000000006</v>
      </c>
    </row>
    <row r="99" spans="1:11">
      <c r="A99" s="7" t="s">
        <v>636</v>
      </c>
      <c r="B99" s="4" t="s">
        <v>20</v>
      </c>
      <c r="C99" s="4">
        <v>20109</v>
      </c>
      <c r="D99" s="4" t="s">
        <v>637</v>
      </c>
      <c r="E99" s="4" t="s">
        <v>4</v>
      </c>
      <c r="F99" s="6">
        <v>40.5</v>
      </c>
      <c r="G99" s="6">
        <v>40.5</v>
      </c>
      <c r="H99" s="45">
        <v>0</v>
      </c>
      <c r="I99" s="46">
        <v>10.87777</v>
      </c>
      <c r="J99" s="70">
        <f t="shared" si="4"/>
        <v>10.87777</v>
      </c>
      <c r="K99" s="76">
        <f t="shared" si="5"/>
        <v>440.54</v>
      </c>
    </row>
    <row r="100" spans="1:11">
      <c r="A100" s="7" t="s">
        <v>638</v>
      </c>
      <c r="B100" s="4" t="s">
        <v>20</v>
      </c>
      <c r="C100" s="4">
        <v>40101</v>
      </c>
      <c r="D100" s="4" t="s">
        <v>639</v>
      </c>
      <c r="E100" s="4" t="s">
        <v>25</v>
      </c>
      <c r="F100" s="6">
        <v>12.15</v>
      </c>
      <c r="G100" s="6">
        <v>12.15</v>
      </c>
      <c r="H100" s="45">
        <v>0</v>
      </c>
      <c r="I100" s="46">
        <v>26.267430000000001</v>
      </c>
      <c r="J100" s="70">
        <f t="shared" si="4"/>
        <v>26.267430000000001</v>
      </c>
      <c r="K100" s="76">
        <f t="shared" si="5"/>
        <v>319.14</v>
      </c>
    </row>
    <row r="101" spans="1:11">
      <c r="A101" s="7" t="s">
        <v>640</v>
      </c>
      <c r="B101" s="4" t="s">
        <v>20</v>
      </c>
      <c r="C101" s="4">
        <v>10902</v>
      </c>
      <c r="D101" s="4" t="s">
        <v>641</v>
      </c>
      <c r="E101" s="4" t="s">
        <v>25</v>
      </c>
      <c r="F101" s="6">
        <v>12.15</v>
      </c>
      <c r="G101" s="6">
        <v>12.15</v>
      </c>
      <c r="H101" s="45">
        <v>0</v>
      </c>
      <c r="I101" s="46">
        <v>17.407710000000002</v>
      </c>
      <c r="J101" s="70">
        <f t="shared" si="4"/>
        <v>17.407710000000002</v>
      </c>
      <c r="K101" s="76">
        <f t="shared" si="5"/>
        <v>211.5</v>
      </c>
    </row>
    <row r="102" spans="1:11">
      <c r="A102" s="7"/>
      <c r="B102" s="4"/>
      <c r="C102" s="4"/>
      <c r="D102" s="4"/>
      <c r="E102" s="4"/>
      <c r="F102" s="6"/>
      <c r="G102" s="6"/>
      <c r="H102" s="45">
        <v>0</v>
      </c>
      <c r="I102" s="46"/>
      <c r="J102" s="70">
        <f t="shared" si="4"/>
        <v>0</v>
      </c>
      <c r="K102" s="76">
        <f t="shared" si="5"/>
        <v>0</v>
      </c>
    </row>
    <row r="103" spans="1:11">
      <c r="A103" s="18" t="s">
        <v>642</v>
      </c>
      <c r="B103" s="19"/>
      <c r="C103" s="19"/>
      <c r="D103" s="19" t="s">
        <v>643</v>
      </c>
      <c r="E103" s="19"/>
      <c r="F103" s="13"/>
      <c r="G103" s="13"/>
      <c r="H103" s="48"/>
      <c r="I103" s="44"/>
      <c r="J103" s="71">
        <f t="shared" si="4"/>
        <v>0</v>
      </c>
      <c r="K103" s="78">
        <f>K104</f>
        <v>1145.23</v>
      </c>
    </row>
    <row r="104" spans="1:11">
      <c r="A104" s="7" t="s">
        <v>644</v>
      </c>
      <c r="B104" s="4" t="s">
        <v>20</v>
      </c>
      <c r="C104" s="4">
        <v>220102</v>
      </c>
      <c r="D104" s="4" t="s">
        <v>645</v>
      </c>
      <c r="E104" s="4" t="s">
        <v>4</v>
      </c>
      <c r="F104" s="6">
        <v>40.5</v>
      </c>
      <c r="G104" s="6">
        <v>40.5</v>
      </c>
      <c r="H104" s="45">
        <v>18.466000000000001</v>
      </c>
      <c r="I104" s="46">
        <v>9.8113200000000003</v>
      </c>
      <c r="J104" s="70">
        <f t="shared" si="4"/>
        <v>28.277320000000003</v>
      </c>
      <c r="K104" s="76">
        <f t="shared" si="5"/>
        <v>1145.23</v>
      </c>
    </row>
    <row r="105" spans="1:11">
      <c r="A105" s="7"/>
      <c r="B105" s="4"/>
      <c r="C105" s="4"/>
      <c r="D105" s="4"/>
      <c r="E105" s="4"/>
      <c r="F105" s="6"/>
      <c r="G105" s="6"/>
      <c r="H105" s="45">
        <v>0</v>
      </c>
      <c r="I105" s="46"/>
      <c r="J105" s="70">
        <f t="shared" si="4"/>
        <v>0</v>
      </c>
      <c r="K105" s="76">
        <f t="shared" si="5"/>
        <v>0</v>
      </c>
    </row>
    <row r="106" spans="1:11">
      <c r="A106" s="18">
        <v>3</v>
      </c>
      <c r="B106" s="19" t="s">
        <v>20</v>
      </c>
      <c r="C106" s="19"/>
      <c r="D106" s="19" t="s">
        <v>646</v>
      </c>
      <c r="E106" s="19" t="s">
        <v>506</v>
      </c>
      <c r="F106" s="13">
        <v>1</v>
      </c>
      <c r="G106" s="13">
        <v>1</v>
      </c>
      <c r="H106" s="48"/>
      <c r="I106" s="44"/>
      <c r="J106" s="71">
        <f t="shared" si="4"/>
        <v>0</v>
      </c>
      <c r="K106" s="77">
        <f>K107+K110+K113</f>
        <v>9668.25</v>
      </c>
    </row>
    <row r="107" spans="1:11">
      <c r="A107" s="9" t="s">
        <v>647</v>
      </c>
      <c r="B107" s="10" t="s">
        <v>20</v>
      </c>
      <c r="C107" s="10"/>
      <c r="D107" s="10" t="s">
        <v>648</v>
      </c>
      <c r="E107" s="10"/>
      <c r="F107" s="8"/>
      <c r="G107" s="8"/>
      <c r="H107" s="44">
        <v>0</v>
      </c>
      <c r="I107" s="44"/>
      <c r="J107" s="71">
        <f t="shared" si="4"/>
        <v>0</v>
      </c>
      <c r="K107" s="78">
        <f>K108</f>
        <v>7636.5</v>
      </c>
    </row>
    <row r="108" spans="1:11" ht="19.5">
      <c r="A108" s="7" t="s">
        <v>649</v>
      </c>
      <c r="B108" s="4" t="s">
        <v>20</v>
      </c>
      <c r="C108" s="4">
        <v>180323</v>
      </c>
      <c r="D108" s="12" t="s">
        <v>650</v>
      </c>
      <c r="E108" s="4" t="s">
        <v>4</v>
      </c>
      <c r="F108" s="6">
        <v>14.69</v>
      </c>
      <c r="G108" s="6">
        <v>14.69</v>
      </c>
      <c r="H108" s="45">
        <v>466.75959999999998</v>
      </c>
      <c r="I108" s="46">
        <v>53.084499999999998</v>
      </c>
      <c r="J108" s="70">
        <f t="shared" si="4"/>
        <v>519.84410000000003</v>
      </c>
      <c r="K108" s="76">
        <f t="shared" si="5"/>
        <v>7636.5</v>
      </c>
    </row>
    <row r="109" spans="1:11">
      <c r="A109" s="7"/>
      <c r="B109" s="4"/>
      <c r="C109" s="4"/>
      <c r="D109" s="12"/>
      <c r="E109" s="4"/>
      <c r="F109" s="6"/>
      <c r="G109" s="6"/>
      <c r="H109" s="45">
        <v>0</v>
      </c>
      <c r="I109" s="46"/>
      <c r="J109" s="70">
        <f t="shared" si="4"/>
        <v>0</v>
      </c>
      <c r="K109" s="76">
        <f t="shared" si="5"/>
        <v>0</v>
      </c>
    </row>
    <row r="110" spans="1:11">
      <c r="A110" s="18" t="s">
        <v>651</v>
      </c>
      <c r="B110" s="19" t="s">
        <v>20</v>
      </c>
      <c r="C110" s="19"/>
      <c r="D110" s="19" t="s">
        <v>652</v>
      </c>
      <c r="E110" s="19"/>
      <c r="F110" s="13"/>
      <c r="G110" s="13"/>
      <c r="H110" s="48"/>
      <c r="I110" s="44"/>
      <c r="J110" s="71">
        <f t="shared" si="4"/>
        <v>0</v>
      </c>
      <c r="K110" s="79">
        <f>K111</f>
        <v>446.56</v>
      </c>
    </row>
    <row r="111" spans="1:11">
      <c r="A111" s="7" t="s">
        <v>653</v>
      </c>
      <c r="B111" s="4" t="s">
        <v>20</v>
      </c>
      <c r="C111" s="4">
        <v>161602</v>
      </c>
      <c r="D111" s="4" t="s">
        <v>654</v>
      </c>
      <c r="E111" s="4" t="s">
        <v>4</v>
      </c>
      <c r="F111" s="6">
        <v>22.03</v>
      </c>
      <c r="G111" s="6">
        <v>22.03</v>
      </c>
      <c r="H111" s="45">
        <v>8.7202999999999999</v>
      </c>
      <c r="I111" s="46">
        <v>11.55045</v>
      </c>
      <c r="J111" s="70">
        <f t="shared" si="4"/>
        <v>20.27075</v>
      </c>
      <c r="K111" s="76">
        <f t="shared" si="5"/>
        <v>446.56</v>
      </c>
    </row>
    <row r="112" spans="1:11">
      <c r="A112" s="7"/>
      <c r="B112" s="4"/>
      <c r="C112" s="4"/>
      <c r="D112" s="4"/>
      <c r="E112" s="4"/>
      <c r="F112" s="6"/>
      <c r="G112" s="6"/>
      <c r="H112" s="45">
        <v>0</v>
      </c>
      <c r="I112" s="46"/>
      <c r="J112" s="70">
        <f t="shared" si="4"/>
        <v>0</v>
      </c>
      <c r="K112" s="76">
        <f t="shared" si="5"/>
        <v>0</v>
      </c>
    </row>
    <row r="113" spans="1:11">
      <c r="A113" s="18" t="s">
        <v>655</v>
      </c>
      <c r="B113" s="19"/>
      <c r="C113" s="19"/>
      <c r="D113" s="19" t="s">
        <v>656</v>
      </c>
      <c r="E113" s="19"/>
      <c r="F113" s="13"/>
      <c r="G113" s="13"/>
      <c r="H113" s="48"/>
      <c r="I113" s="44"/>
      <c r="J113" s="71">
        <f t="shared" si="4"/>
        <v>0</v>
      </c>
      <c r="K113" s="79">
        <f>K114</f>
        <v>1585.19</v>
      </c>
    </row>
    <row r="114" spans="1:11">
      <c r="A114" s="7" t="s">
        <v>657</v>
      </c>
      <c r="B114" s="4" t="s">
        <v>20</v>
      </c>
      <c r="C114" s="4">
        <v>271417</v>
      </c>
      <c r="D114" s="4" t="s">
        <v>658</v>
      </c>
      <c r="E114" s="4" t="s">
        <v>67</v>
      </c>
      <c r="F114" s="6">
        <v>36.99</v>
      </c>
      <c r="G114" s="6">
        <v>36.99</v>
      </c>
      <c r="H114" s="45">
        <v>15.315799999999999</v>
      </c>
      <c r="I114" s="46">
        <v>27.538969999999999</v>
      </c>
      <c r="J114" s="70">
        <f t="shared" ref="J114:J145" si="6">H114+I114</f>
        <v>42.854770000000002</v>
      </c>
      <c r="K114" s="76">
        <f t="shared" si="5"/>
        <v>1585.19</v>
      </c>
    </row>
    <row r="115" spans="1:11">
      <c r="A115" s="7"/>
      <c r="B115" s="4"/>
      <c r="C115" s="4"/>
      <c r="D115" s="4"/>
      <c r="E115" s="4"/>
      <c r="F115" s="6"/>
      <c r="G115" s="6"/>
      <c r="H115" s="45">
        <v>0</v>
      </c>
      <c r="I115" s="46"/>
      <c r="J115" s="70">
        <f t="shared" si="6"/>
        <v>0</v>
      </c>
      <c r="K115" s="76">
        <f t="shared" si="5"/>
        <v>0</v>
      </c>
    </row>
    <row r="116" spans="1:11">
      <c r="A116" s="18">
        <v>4</v>
      </c>
      <c r="B116" s="19" t="s">
        <v>20</v>
      </c>
      <c r="C116" s="19"/>
      <c r="D116" s="19" t="s">
        <v>659</v>
      </c>
      <c r="E116" s="19"/>
      <c r="F116" s="13"/>
      <c r="G116" s="13"/>
      <c r="H116" s="48"/>
      <c r="I116" s="44"/>
      <c r="J116" s="71">
        <f t="shared" si="6"/>
        <v>0</v>
      </c>
      <c r="K116" s="77">
        <f>K117+K120+K128</f>
        <v>415.07</v>
      </c>
    </row>
    <row r="117" spans="1:11">
      <c r="A117" s="7" t="s">
        <v>660</v>
      </c>
      <c r="B117" s="4" t="s">
        <v>20</v>
      </c>
      <c r="C117" s="4"/>
      <c r="D117" s="4" t="s">
        <v>661</v>
      </c>
      <c r="E117" s="4"/>
      <c r="F117" s="6"/>
      <c r="G117" s="6"/>
      <c r="H117" s="45">
        <v>0</v>
      </c>
      <c r="I117" s="46"/>
      <c r="J117" s="70">
        <f t="shared" si="6"/>
        <v>0</v>
      </c>
      <c r="K117" s="79">
        <f>K118</f>
        <v>3.47</v>
      </c>
    </row>
    <row r="118" spans="1:11">
      <c r="A118" s="7" t="s">
        <v>662</v>
      </c>
      <c r="B118" s="4" t="s">
        <v>20</v>
      </c>
      <c r="C118" s="4">
        <v>20190</v>
      </c>
      <c r="D118" s="4" t="s">
        <v>663</v>
      </c>
      <c r="E118" s="4" t="s">
        <v>4</v>
      </c>
      <c r="F118" s="6">
        <v>20.16</v>
      </c>
      <c r="G118" s="6">
        <v>20.16</v>
      </c>
      <c r="H118" s="45">
        <v>0.17230000000000001</v>
      </c>
      <c r="I118" s="46">
        <v>0</v>
      </c>
      <c r="J118" s="70">
        <f t="shared" si="6"/>
        <v>0.17230000000000001</v>
      </c>
      <c r="K118" s="76">
        <f t="shared" si="5"/>
        <v>3.47</v>
      </c>
    </row>
    <row r="119" spans="1:11">
      <c r="A119" s="7"/>
      <c r="B119" s="4"/>
      <c r="C119" s="4"/>
      <c r="D119" s="4"/>
      <c r="E119" s="4"/>
      <c r="F119" s="6"/>
      <c r="G119" s="6"/>
      <c r="H119" s="45">
        <v>0</v>
      </c>
      <c r="I119" s="46"/>
      <c r="J119" s="70">
        <f t="shared" si="6"/>
        <v>0</v>
      </c>
      <c r="K119" s="76">
        <f t="shared" si="5"/>
        <v>0</v>
      </c>
    </row>
    <row r="120" spans="1:11">
      <c r="A120" s="18" t="s">
        <v>664</v>
      </c>
      <c r="B120" s="19" t="s">
        <v>20</v>
      </c>
      <c r="C120" s="19"/>
      <c r="D120" s="19" t="s">
        <v>665</v>
      </c>
      <c r="E120" s="19"/>
      <c r="F120" s="13"/>
      <c r="G120" s="13"/>
      <c r="H120" s="48"/>
      <c r="I120" s="44"/>
      <c r="J120" s="71">
        <f t="shared" si="6"/>
        <v>0</v>
      </c>
      <c r="K120" s="78">
        <f>K121+K128</f>
        <v>286.90999999999997</v>
      </c>
    </row>
    <row r="121" spans="1:11">
      <c r="A121" s="7" t="s">
        <v>666</v>
      </c>
      <c r="B121" s="4" t="s">
        <v>20</v>
      </c>
      <c r="C121" s="4"/>
      <c r="D121" s="4" t="s">
        <v>667</v>
      </c>
      <c r="E121" s="4"/>
      <c r="F121" s="6"/>
      <c r="G121" s="6"/>
      <c r="H121" s="45">
        <v>0</v>
      </c>
      <c r="I121" s="46"/>
      <c r="J121" s="70">
        <f t="shared" si="6"/>
        <v>0</v>
      </c>
      <c r="K121" s="76">
        <f>K122+K123+K124+K125+K126</f>
        <v>162.22</v>
      </c>
    </row>
    <row r="122" spans="1:11">
      <c r="A122" s="7" t="s">
        <v>668</v>
      </c>
      <c r="B122" s="4" t="s">
        <v>20</v>
      </c>
      <c r="C122" s="4">
        <v>41004</v>
      </c>
      <c r="D122" s="4" t="s">
        <v>669</v>
      </c>
      <c r="E122" s="4" t="s">
        <v>25</v>
      </c>
      <c r="F122" s="6">
        <v>5.35</v>
      </c>
      <c r="G122" s="6">
        <v>5.35</v>
      </c>
      <c r="H122" s="45">
        <v>1.5669</v>
      </c>
      <c r="I122" s="46">
        <v>0</v>
      </c>
      <c r="J122" s="70">
        <f t="shared" si="6"/>
        <v>1.5669</v>
      </c>
      <c r="K122" s="76">
        <f t="shared" si="5"/>
        <v>8.3800000000000008</v>
      </c>
    </row>
    <row r="123" spans="1:11">
      <c r="A123" s="7" t="s">
        <v>670</v>
      </c>
      <c r="B123" s="4" t="s">
        <v>20</v>
      </c>
      <c r="C123" s="4">
        <v>41005</v>
      </c>
      <c r="D123" s="4" t="s">
        <v>671</v>
      </c>
      <c r="E123" s="4" t="s">
        <v>25</v>
      </c>
      <c r="F123" s="6">
        <v>5.35</v>
      </c>
      <c r="G123" s="6">
        <v>5.35</v>
      </c>
      <c r="H123" s="45">
        <v>1.1731</v>
      </c>
      <c r="I123" s="46">
        <v>0</v>
      </c>
      <c r="J123" s="70">
        <f t="shared" si="6"/>
        <v>1.1731</v>
      </c>
      <c r="K123" s="76">
        <f t="shared" si="5"/>
        <v>6.27</v>
      </c>
    </row>
    <row r="124" spans="1:11">
      <c r="A124" s="7" t="s">
        <v>672</v>
      </c>
      <c r="B124" s="4" t="s">
        <v>20</v>
      </c>
      <c r="C124" s="4">
        <v>41012</v>
      </c>
      <c r="D124" s="4" t="s">
        <v>673</v>
      </c>
      <c r="E124" s="4" t="s">
        <v>25</v>
      </c>
      <c r="F124" s="6">
        <v>5.35</v>
      </c>
      <c r="G124" s="6">
        <v>5.35</v>
      </c>
      <c r="H124" s="45">
        <v>4.1017000000000001</v>
      </c>
      <c r="I124" s="46">
        <v>0</v>
      </c>
      <c r="J124" s="70">
        <f t="shared" si="6"/>
        <v>4.1017000000000001</v>
      </c>
      <c r="K124" s="76">
        <f t="shared" si="5"/>
        <v>21.94</v>
      </c>
    </row>
    <row r="125" spans="1:11">
      <c r="A125" s="7" t="s">
        <v>674</v>
      </c>
      <c r="B125" s="4" t="s">
        <v>20</v>
      </c>
      <c r="C125" s="4">
        <v>41006</v>
      </c>
      <c r="D125" s="4" t="s">
        <v>675</v>
      </c>
      <c r="E125" s="4" t="s">
        <v>67</v>
      </c>
      <c r="F125" s="6">
        <v>53.5</v>
      </c>
      <c r="G125" s="6">
        <v>53.5</v>
      </c>
      <c r="H125" s="45">
        <v>2.2231000000000001</v>
      </c>
      <c r="I125" s="46">
        <v>0</v>
      </c>
      <c r="J125" s="70">
        <f t="shared" si="6"/>
        <v>2.2231000000000001</v>
      </c>
      <c r="K125" s="76">
        <f t="shared" si="5"/>
        <v>118.93</v>
      </c>
    </row>
    <row r="126" spans="1:11">
      <c r="A126" s="7" t="s">
        <v>676</v>
      </c>
      <c r="B126" s="4" t="s">
        <v>20</v>
      </c>
      <c r="C126" s="4">
        <v>41009</v>
      </c>
      <c r="D126" s="4" t="s">
        <v>677</v>
      </c>
      <c r="E126" s="4" t="s">
        <v>25</v>
      </c>
      <c r="F126" s="6">
        <v>4.28</v>
      </c>
      <c r="G126" s="6">
        <v>4.28</v>
      </c>
      <c r="H126" s="45">
        <v>1.5669</v>
      </c>
      <c r="I126" s="46">
        <v>0</v>
      </c>
      <c r="J126" s="70">
        <f t="shared" si="6"/>
        <v>1.5669</v>
      </c>
      <c r="K126" s="76">
        <f t="shared" si="5"/>
        <v>6.7</v>
      </c>
    </row>
    <row r="127" spans="1:11">
      <c r="A127" s="7"/>
      <c r="B127" s="4"/>
      <c r="C127" s="4"/>
      <c r="D127" s="4"/>
      <c r="E127" s="4"/>
      <c r="F127" s="6"/>
      <c r="G127" s="6"/>
      <c r="H127" s="45">
        <v>0</v>
      </c>
      <c r="I127" s="46">
        <v>0</v>
      </c>
      <c r="J127" s="70">
        <f t="shared" si="6"/>
        <v>0</v>
      </c>
      <c r="K127" s="76">
        <f t="shared" si="5"/>
        <v>0</v>
      </c>
    </row>
    <row r="128" spans="1:11">
      <c r="A128" s="18" t="s">
        <v>678</v>
      </c>
      <c r="B128" s="19" t="s">
        <v>20</v>
      </c>
      <c r="C128" s="19"/>
      <c r="D128" s="19" t="s">
        <v>679</v>
      </c>
      <c r="E128" s="19"/>
      <c r="F128" s="13"/>
      <c r="G128" s="13"/>
      <c r="H128" s="48"/>
      <c r="I128" s="44"/>
      <c r="J128" s="71">
        <f t="shared" si="6"/>
        <v>0</v>
      </c>
      <c r="K128" s="78">
        <f>K129+K130</f>
        <v>124.69</v>
      </c>
    </row>
    <row r="129" spans="1:11">
      <c r="A129" s="7" t="s">
        <v>680</v>
      </c>
      <c r="B129" s="4" t="s">
        <v>20</v>
      </c>
      <c r="C129" s="4">
        <v>41140</v>
      </c>
      <c r="D129" s="4" t="s">
        <v>681</v>
      </c>
      <c r="E129" s="4" t="s">
        <v>4</v>
      </c>
      <c r="F129" s="6">
        <v>20.16</v>
      </c>
      <c r="G129" s="6">
        <v>20.16</v>
      </c>
      <c r="H129" s="45">
        <v>0</v>
      </c>
      <c r="I129" s="46">
        <v>2.0918800000000002</v>
      </c>
      <c r="J129" s="70">
        <f t="shared" si="6"/>
        <v>2.0918800000000002</v>
      </c>
      <c r="K129" s="76">
        <f t="shared" si="5"/>
        <v>42.17</v>
      </c>
    </row>
    <row r="130" spans="1:11">
      <c r="A130" s="7" t="s">
        <v>682</v>
      </c>
      <c r="B130" s="4" t="s">
        <v>20</v>
      </c>
      <c r="C130" s="4">
        <v>41002</v>
      </c>
      <c r="D130" s="4" t="s">
        <v>683</v>
      </c>
      <c r="E130" s="4" t="s">
        <v>4</v>
      </c>
      <c r="F130" s="6">
        <v>20.16</v>
      </c>
      <c r="G130" s="6">
        <v>20.16</v>
      </c>
      <c r="H130" s="45">
        <v>0</v>
      </c>
      <c r="I130" s="46">
        <v>4.0935199999999998</v>
      </c>
      <c r="J130" s="70">
        <f t="shared" si="6"/>
        <v>4.0935199999999998</v>
      </c>
      <c r="K130" s="76">
        <f t="shared" si="5"/>
        <v>82.52</v>
      </c>
    </row>
    <row r="131" spans="1:11">
      <c r="A131" s="7"/>
      <c r="B131" s="4"/>
      <c r="C131" s="4"/>
      <c r="D131" s="4"/>
      <c r="E131" s="4"/>
      <c r="F131" s="6"/>
      <c r="G131" s="6"/>
      <c r="H131" s="45">
        <v>0</v>
      </c>
      <c r="I131" s="46"/>
      <c r="J131" s="70">
        <f t="shared" si="6"/>
        <v>0</v>
      </c>
      <c r="K131" s="76">
        <f t="shared" si="5"/>
        <v>0</v>
      </c>
    </row>
    <row r="132" spans="1:11">
      <c r="A132" s="18">
        <v>5</v>
      </c>
      <c r="B132" s="19" t="s">
        <v>20</v>
      </c>
      <c r="C132" s="19"/>
      <c r="D132" s="19" t="s">
        <v>684</v>
      </c>
      <c r="E132" s="19" t="s">
        <v>506</v>
      </c>
      <c r="F132" s="13">
        <v>2</v>
      </c>
      <c r="G132" s="13">
        <v>2</v>
      </c>
      <c r="H132" s="48"/>
      <c r="I132" s="44"/>
      <c r="J132" s="71">
        <f t="shared" si="6"/>
        <v>0</v>
      </c>
      <c r="K132" s="77">
        <f>K133+K136+K139+K144+K155+K158+K162+K169+K176+K179+K182</f>
        <v>14267.17</v>
      </c>
    </row>
    <row r="133" spans="1:11">
      <c r="A133" s="9" t="s">
        <v>685</v>
      </c>
      <c r="B133" s="10" t="s">
        <v>20</v>
      </c>
      <c r="C133" s="10"/>
      <c r="D133" s="10" t="s">
        <v>487</v>
      </c>
      <c r="E133" s="10"/>
      <c r="F133" s="8"/>
      <c r="G133" s="8"/>
      <c r="H133" s="44">
        <v>0</v>
      </c>
      <c r="I133" s="44"/>
      <c r="J133" s="71">
        <f t="shared" si="6"/>
        <v>0</v>
      </c>
      <c r="K133" s="78">
        <f>K134</f>
        <v>85.66</v>
      </c>
    </row>
    <row r="134" spans="1:11" ht="19.5">
      <c r="A134" s="7" t="s">
        <v>686</v>
      </c>
      <c r="B134" s="4" t="s">
        <v>20</v>
      </c>
      <c r="C134" s="4">
        <v>20701</v>
      </c>
      <c r="D134" s="12" t="s">
        <v>687</v>
      </c>
      <c r="E134" s="4" t="s">
        <v>4</v>
      </c>
      <c r="F134" s="6">
        <v>10.08</v>
      </c>
      <c r="G134" s="6">
        <v>20.16</v>
      </c>
      <c r="H134" s="45">
        <v>2.9449999999999998</v>
      </c>
      <c r="I134" s="46">
        <v>1.3043499999999999</v>
      </c>
      <c r="J134" s="70">
        <f t="shared" si="6"/>
        <v>4.2493499999999997</v>
      </c>
      <c r="K134" s="76">
        <f t="shared" si="5"/>
        <v>85.66</v>
      </c>
    </row>
    <row r="135" spans="1:11">
      <c r="A135" s="7"/>
      <c r="B135" s="4"/>
      <c r="C135" s="4"/>
      <c r="D135" s="12"/>
      <c r="E135" s="4"/>
      <c r="F135" s="6"/>
      <c r="G135" s="6"/>
      <c r="H135" s="45">
        <v>0</v>
      </c>
      <c r="I135" s="46"/>
      <c r="J135" s="70">
        <f t="shared" si="6"/>
        <v>0</v>
      </c>
      <c r="K135" s="76">
        <f t="shared" si="5"/>
        <v>0</v>
      </c>
    </row>
    <row r="136" spans="1:11">
      <c r="A136" s="18" t="s">
        <v>688</v>
      </c>
      <c r="B136" s="19"/>
      <c r="C136" s="19"/>
      <c r="D136" s="19" t="s">
        <v>689</v>
      </c>
      <c r="E136" s="19"/>
      <c r="F136" s="13"/>
      <c r="G136" s="13"/>
      <c r="H136" s="48"/>
      <c r="I136" s="44"/>
      <c r="J136" s="71">
        <f t="shared" si="6"/>
        <v>0</v>
      </c>
      <c r="K136" s="79">
        <f>K137</f>
        <v>50.64</v>
      </c>
    </row>
    <row r="137" spans="1:11">
      <c r="A137" s="7" t="s">
        <v>690</v>
      </c>
      <c r="B137" s="4" t="s">
        <v>20</v>
      </c>
      <c r="C137" s="4">
        <v>300101</v>
      </c>
      <c r="D137" s="4" t="s">
        <v>691</v>
      </c>
      <c r="E137" s="4" t="s">
        <v>25</v>
      </c>
      <c r="F137" s="6">
        <v>0.7</v>
      </c>
      <c r="G137" s="6">
        <v>1.4</v>
      </c>
      <c r="H137" s="45">
        <v>28.802299999999999</v>
      </c>
      <c r="I137" s="46">
        <v>7.3749000000000002</v>
      </c>
      <c r="J137" s="70">
        <f t="shared" si="6"/>
        <v>36.177199999999999</v>
      </c>
      <c r="K137" s="76">
        <f t="shared" si="5"/>
        <v>50.64</v>
      </c>
    </row>
    <row r="138" spans="1:11">
      <c r="A138" s="7"/>
      <c r="B138" s="4"/>
      <c r="C138" s="4"/>
      <c r="D138" s="4"/>
      <c r="E138" s="4"/>
      <c r="F138" s="6"/>
      <c r="G138" s="6"/>
      <c r="H138" s="45">
        <v>0</v>
      </c>
      <c r="I138" s="46"/>
      <c r="J138" s="70">
        <f t="shared" si="6"/>
        <v>0</v>
      </c>
      <c r="K138" s="76">
        <f t="shared" si="5"/>
        <v>0</v>
      </c>
    </row>
    <row r="139" spans="1:11">
      <c r="A139" s="18" t="s">
        <v>692</v>
      </c>
      <c r="B139" s="19" t="s">
        <v>20</v>
      </c>
      <c r="C139" s="19"/>
      <c r="D139" s="19" t="s">
        <v>693</v>
      </c>
      <c r="E139" s="19"/>
      <c r="F139" s="13"/>
      <c r="G139" s="13"/>
      <c r="H139" s="48"/>
      <c r="I139" s="44"/>
      <c r="J139" s="71">
        <f t="shared" si="6"/>
        <v>0</v>
      </c>
      <c r="K139" s="79">
        <f>K140+K141</f>
        <v>120.22999999999999</v>
      </c>
    </row>
    <row r="140" spans="1:11" ht="19.5">
      <c r="A140" s="7" t="s">
        <v>694</v>
      </c>
      <c r="B140" s="4" t="s">
        <v>20</v>
      </c>
      <c r="C140" s="4"/>
      <c r="D140" s="12" t="s">
        <v>695</v>
      </c>
      <c r="E140" s="4" t="s">
        <v>4</v>
      </c>
      <c r="F140" s="6">
        <v>9.7200000000000006</v>
      </c>
      <c r="G140" s="6">
        <v>19.440000000000001</v>
      </c>
      <c r="H140" s="45">
        <v>0</v>
      </c>
      <c r="I140" s="46">
        <v>2.0918800000000002</v>
      </c>
      <c r="J140" s="70">
        <f t="shared" si="6"/>
        <v>2.0918800000000002</v>
      </c>
      <c r="K140" s="76">
        <f t="shared" si="5"/>
        <v>40.659999999999997</v>
      </c>
    </row>
    <row r="141" spans="1:11">
      <c r="A141" s="7" t="s">
        <v>696</v>
      </c>
      <c r="B141" s="4" t="s">
        <v>20</v>
      </c>
      <c r="C141" s="4">
        <v>41002</v>
      </c>
      <c r="D141" s="4" t="s">
        <v>683</v>
      </c>
      <c r="E141" s="4" t="s">
        <v>4</v>
      </c>
      <c r="F141" s="6">
        <v>9.7200000000000006</v>
      </c>
      <c r="G141" s="6">
        <v>19.440000000000001</v>
      </c>
      <c r="H141" s="45">
        <v>0</v>
      </c>
      <c r="I141" s="46">
        <v>4.0935199999999998</v>
      </c>
      <c r="J141" s="70">
        <f t="shared" si="6"/>
        <v>4.0935199999999998</v>
      </c>
      <c r="K141" s="76">
        <f t="shared" si="5"/>
        <v>79.569999999999993</v>
      </c>
    </row>
    <row r="142" spans="1:11">
      <c r="A142" s="7"/>
      <c r="B142" s="4"/>
      <c r="C142" s="4"/>
      <c r="D142" s="4"/>
      <c r="E142" s="4"/>
      <c r="F142" s="6"/>
      <c r="G142" s="6"/>
      <c r="H142" s="45">
        <v>0</v>
      </c>
      <c r="I142" s="46"/>
      <c r="J142" s="70">
        <f t="shared" si="6"/>
        <v>0</v>
      </c>
      <c r="K142" s="76">
        <f t="shared" si="5"/>
        <v>0</v>
      </c>
    </row>
    <row r="143" spans="1:11">
      <c r="A143" s="9" t="s">
        <v>697</v>
      </c>
      <c r="B143" s="10"/>
      <c r="C143" s="10"/>
      <c r="D143" s="10" t="s">
        <v>1210</v>
      </c>
      <c r="E143" s="10"/>
      <c r="F143" s="8"/>
      <c r="G143" s="8"/>
      <c r="H143" s="44"/>
      <c r="I143" s="44"/>
      <c r="J143" s="71">
        <f t="shared" si="6"/>
        <v>0</v>
      </c>
      <c r="K143" s="78">
        <f>K144</f>
        <v>2063.61</v>
      </c>
    </row>
    <row r="144" spans="1:11">
      <c r="A144" s="9" t="s">
        <v>698</v>
      </c>
      <c r="B144" s="10"/>
      <c r="C144" s="10"/>
      <c r="D144" s="10" t="s">
        <v>699</v>
      </c>
      <c r="E144" s="10"/>
      <c r="F144" s="8"/>
      <c r="G144" s="8"/>
      <c r="H144" s="44">
        <v>0</v>
      </c>
      <c r="I144" s="44"/>
      <c r="J144" s="71">
        <f t="shared" si="6"/>
        <v>0</v>
      </c>
      <c r="K144" s="79">
        <f>K145+K146+K147+K148+K149+K150+K151+K152+K153</f>
        <v>2063.61</v>
      </c>
    </row>
    <row r="145" spans="1:11">
      <c r="A145" s="7" t="s">
        <v>700</v>
      </c>
      <c r="B145" s="4" t="s">
        <v>20</v>
      </c>
      <c r="C145" s="4">
        <v>50302</v>
      </c>
      <c r="D145" s="4" t="s">
        <v>701</v>
      </c>
      <c r="E145" s="4" t="s">
        <v>67</v>
      </c>
      <c r="F145" s="6">
        <v>8</v>
      </c>
      <c r="G145" s="6">
        <v>16</v>
      </c>
      <c r="H145" s="45">
        <v>26.292000000000002</v>
      </c>
      <c r="I145" s="46">
        <v>28.769480000000001</v>
      </c>
      <c r="J145" s="70">
        <f t="shared" si="6"/>
        <v>55.061480000000003</v>
      </c>
      <c r="K145" s="76">
        <f t="shared" si="5"/>
        <v>880.98</v>
      </c>
    </row>
    <row r="146" spans="1:11">
      <c r="A146" s="7" t="s">
        <v>702</v>
      </c>
      <c r="B146" s="4" t="s">
        <v>20</v>
      </c>
      <c r="C146" s="4">
        <v>52004</v>
      </c>
      <c r="D146" s="4" t="s">
        <v>703</v>
      </c>
      <c r="E146" s="4" t="s">
        <v>27</v>
      </c>
      <c r="F146" s="6">
        <v>7.27</v>
      </c>
      <c r="G146" s="6">
        <v>14.54</v>
      </c>
      <c r="H146" s="45">
        <v>8.4741999999999997</v>
      </c>
      <c r="I146" s="46">
        <v>2.32978</v>
      </c>
      <c r="J146" s="70">
        <f t="shared" ref="J146:J177" si="7">H146+I146</f>
        <v>10.803979999999999</v>
      </c>
      <c r="K146" s="76">
        <f t="shared" si="5"/>
        <v>157.08000000000001</v>
      </c>
    </row>
    <row r="147" spans="1:11">
      <c r="A147" s="7" t="s">
        <v>704</v>
      </c>
      <c r="B147" s="4" t="s">
        <v>20</v>
      </c>
      <c r="C147" s="4">
        <v>52003</v>
      </c>
      <c r="D147" s="4" t="s">
        <v>705</v>
      </c>
      <c r="E147" s="4" t="s">
        <v>27</v>
      </c>
      <c r="F147" s="6">
        <v>24.54</v>
      </c>
      <c r="G147" s="6">
        <v>49.08</v>
      </c>
      <c r="H147" s="45">
        <v>8.6709999999999994</v>
      </c>
      <c r="I147" s="46">
        <v>2.32978</v>
      </c>
      <c r="J147" s="70">
        <f t="shared" si="7"/>
        <v>11.000779999999999</v>
      </c>
      <c r="K147" s="76">
        <f t="shared" ref="K147:K216" si="8">TRUNC(G147*(H147+I147),2)</f>
        <v>539.91</v>
      </c>
    </row>
    <row r="148" spans="1:11">
      <c r="A148" s="7" t="s">
        <v>706</v>
      </c>
      <c r="B148" s="4" t="s">
        <v>20</v>
      </c>
      <c r="C148" s="4">
        <v>52014</v>
      </c>
      <c r="D148" s="4" t="s">
        <v>707</v>
      </c>
      <c r="E148" s="4" t="s">
        <v>27</v>
      </c>
      <c r="F148" s="6">
        <v>5.45</v>
      </c>
      <c r="G148" s="6">
        <v>10.9</v>
      </c>
      <c r="H148" s="45">
        <v>10.927</v>
      </c>
      <c r="I148" s="46">
        <v>2.0426600000000001</v>
      </c>
      <c r="J148" s="70">
        <f t="shared" si="7"/>
        <v>12.969659999999999</v>
      </c>
      <c r="K148" s="76">
        <f t="shared" si="8"/>
        <v>141.36000000000001</v>
      </c>
    </row>
    <row r="149" spans="1:11">
      <c r="A149" s="7" t="s">
        <v>708</v>
      </c>
      <c r="B149" s="4" t="s">
        <v>20</v>
      </c>
      <c r="C149" s="4">
        <v>50901</v>
      </c>
      <c r="D149" s="4" t="s">
        <v>709</v>
      </c>
      <c r="E149" s="4" t="s">
        <v>25</v>
      </c>
      <c r="F149" s="6">
        <v>0.36</v>
      </c>
      <c r="G149" s="6">
        <v>0.72</v>
      </c>
      <c r="H149" s="45">
        <v>0</v>
      </c>
      <c r="I149" s="46">
        <v>33.264969999999998</v>
      </c>
      <c r="J149" s="70">
        <f t="shared" si="7"/>
        <v>33.264969999999998</v>
      </c>
      <c r="K149" s="76">
        <f t="shared" si="8"/>
        <v>23.95</v>
      </c>
    </row>
    <row r="150" spans="1:11">
      <c r="A150" s="7" t="s">
        <v>710</v>
      </c>
      <c r="B150" s="4" t="s">
        <v>20</v>
      </c>
      <c r="C150" s="4">
        <v>50902</v>
      </c>
      <c r="D150" s="4" t="s">
        <v>711</v>
      </c>
      <c r="E150" s="4" t="s">
        <v>4</v>
      </c>
      <c r="F150" s="6">
        <v>0.64</v>
      </c>
      <c r="G150" s="6">
        <v>1.28</v>
      </c>
      <c r="H150" s="45">
        <v>0</v>
      </c>
      <c r="I150" s="46">
        <v>4.0935199999999998</v>
      </c>
      <c r="J150" s="70">
        <f t="shared" si="7"/>
        <v>4.0935199999999998</v>
      </c>
      <c r="K150" s="76">
        <f t="shared" si="8"/>
        <v>5.23</v>
      </c>
    </row>
    <row r="151" spans="1:11" ht="19.5">
      <c r="A151" s="7" t="s">
        <v>712</v>
      </c>
      <c r="B151" s="4" t="s">
        <v>20</v>
      </c>
      <c r="C151" s="4">
        <v>96616</v>
      </c>
      <c r="D151" s="12" t="s">
        <v>713</v>
      </c>
      <c r="E151" s="4" t="s">
        <v>25</v>
      </c>
      <c r="F151" s="6">
        <v>0.03</v>
      </c>
      <c r="G151" s="6">
        <v>0.06</v>
      </c>
      <c r="H151" s="45">
        <v>361.9196</v>
      </c>
      <c r="I151" s="46">
        <v>171.22230999999999</v>
      </c>
      <c r="J151" s="70">
        <f t="shared" si="7"/>
        <v>533.14191000000005</v>
      </c>
      <c r="K151" s="76">
        <f t="shared" si="8"/>
        <v>31.98</v>
      </c>
    </row>
    <row r="152" spans="1:11" ht="19.5">
      <c r="A152" s="7" t="s">
        <v>714</v>
      </c>
      <c r="B152" s="4" t="s">
        <v>2</v>
      </c>
      <c r="C152" s="4">
        <v>94969</v>
      </c>
      <c r="D152" s="12" t="s">
        <v>715</v>
      </c>
      <c r="E152" s="4" t="s">
        <v>25</v>
      </c>
      <c r="F152" s="6">
        <v>0.36</v>
      </c>
      <c r="G152" s="6">
        <v>0.72</v>
      </c>
      <c r="H152" s="45">
        <v>317.49790000000002</v>
      </c>
      <c r="I152" s="46">
        <v>38.564399999999999</v>
      </c>
      <c r="J152" s="70">
        <f t="shared" si="7"/>
        <v>356.06229999999999</v>
      </c>
      <c r="K152" s="76">
        <f t="shared" si="8"/>
        <v>256.36</v>
      </c>
    </row>
    <row r="153" spans="1:11">
      <c r="A153" s="7" t="s">
        <v>716</v>
      </c>
      <c r="B153" s="4" t="s">
        <v>20</v>
      </c>
      <c r="C153" s="4">
        <v>51055</v>
      </c>
      <c r="D153" s="4" t="s">
        <v>717</v>
      </c>
      <c r="E153" s="4" t="s">
        <v>25</v>
      </c>
      <c r="F153" s="6">
        <v>0.36</v>
      </c>
      <c r="G153" s="6">
        <v>0.72</v>
      </c>
      <c r="H153" s="45">
        <v>0</v>
      </c>
      <c r="I153" s="46">
        <v>37.169809999999998</v>
      </c>
      <c r="J153" s="70">
        <f t="shared" si="7"/>
        <v>37.169809999999998</v>
      </c>
      <c r="K153" s="76">
        <f t="shared" si="8"/>
        <v>26.76</v>
      </c>
    </row>
    <row r="154" spans="1:11">
      <c r="A154" s="7"/>
      <c r="B154" s="4"/>
      <c r="C154" s="4"/>
      <c r="D154" s="4"/>
      <c r="E154" s="4"/>
      <c r="F154" s="6"/>
      <c r="G154" s="6"/>
      <c r="H154" s="45">
        <v>0</v>
      </c>
      <c r="I154" s="46">
        <v>0</v>
      </c>
      <c r="J154" s="70">
        <f t="shared" si="7"/>
        <v>0</v>
      </c>
      <c r="K154" s="76">
        <f t="shared" si="8"/>
        <v>0</v>
      </c>
    </row>
    <row r="155" spans="1:11">
      <c r="A155" s="18" t="s">
        <v>718</v>
      </c>
      <c r="B155" s="19" t="s">
        <v>20</v>
      </c>
      <c r="C155" s="19"/>
      <c r="D155" s="19" t="s">
        <v>719</v>
      </c>
      <c r="E155" s="19"/>
      <c r="F155" s="13"/>
      <c r="G155" s="13"/>
      <c r="H155" s="48"/>
      <c r="I155" s="44">
        <v>0</v>
      </c>
      <c r="J155" s="71">
        <f t="shared" si="7"/>
        <v>0</v>
      </c>
      <c r="K155" s="79">
        <f>K156</f>
        <v>72.61</v>
      </c>
    </row>
    <row r="156" spans="1:11">
      <c r="A156" s="7" t="s">
        <v>720</v>
      </c>
      <c r="B156" s="4" t="s">
        <v>20</v>
      </c>
      <c r="C156" s="4">
        <v>120902</v>
      </c>
      <c r="D156" s="4" t="s">
        <v>721</v>
      </c>
      <c r="E156" s="4" t="s">
        <v>4</v>
      </c>
      <c r="F156" s="6">
        <v>1.32</v>
      </c>
      <c r="G156" s="6">
        <v>2.64</v>
      </c>
      <c r="H156" s="45">
        <v>10.746499999999999</v>
      </c>
      <c r="I156" s="46">
        <v>16.759640000000001</v>
      </c>
      <c r="J156" s="70">
        <f t="shared" si="7"/>
        <v>27.506140000000002</v>
      </c>
      <c r="K156" s="76">
        <f t="shared" si="8"/>
        <v>72.61</v>
      </c>
    </row>
    <row r="157" spans="1:11">
      <c r="A157" s="7"/>
      <c r="B157" s="4"/>
      <c r="C157" s="4"/>
      <c r="D157" s="4"/>
      <c r="E157" s="4"/>
      <c r="F157" s="6"/>
      <c r="G157" s="6"/>
      <c r="H157" s="45">
        <v>0</v>
      </c>
      <c r="I157" s="46">
        <v>0</v>
      </c>
      <c r="J157" s="70">
        <f t="shared" si="7"/>
        <v>0</v>
      </c>
      <c r="K157" s="76">
        <f t="shared" si="8"/>
        <v>0</v>
      </c>
    </row>
    <row r="158" spans="1:11">
      <c r="A158" s="18" t="s">
        <v>722</v>
      </c>
      <c r="B158" s="19"/>
      <c r="C158" s="19"/>
      <c r="D158" s="19" t="s">
        <v>723</v>
      </c>
      <c r="E158" s="19"/>
      <c r="F158" s="13"/>
      <c r="G158" s="13"/>
      <c r="H158" s="48"/>
      <c r="I158" s="44">
        <v>0</v>
      </c>
      <c r="J158" s="71">
        <f t="shared" si="7"/>
        <v>0</v>
      </c>
      <c r="K158" s="79">
        <f>K159</f>
        <v>7076.08</v>
      </c>
    </row>
    <row r="159" spans="1:11" ht="28.5">
      <c r="A159" s="7" t="s">
        <v>724</v>
      </c>
      <c r="B159" s="4" t="s">
        <v>2</v>
      </c>
      <c r="C159" s="4">
        <v>100775</v>
      </c>
      <c r="D159" s="12" t="s">
        <v>725</v>
      </c>
      <c r="E159" s="4" t="s">
        <v>27</v>
      </c>
      <c r="F159" s="6">
        <v>263.14</v>
      </c>
      <c r="G159" s="6">
        <v>526.28</v>
      </c>
      <c r="H159" s="45">
        <v>12.7974</v>
      </c>
      <c r="I159" s="46">
        <v>0.64807000000000003</v>
      </c>
      <c r="J159" s="70">
        <f t="shared" si="7"/>
        <v>13.44547</v>
      </c>
      <c r="K159" s="76">
        <f t="shared" si="8"/>
        <v>7076.08</v>
      </c>
    </row>
    <row r="160" spans="1:11">
      <c r="A160" s="7"/>
      <c r="B160" s="4"/>
      <c r="C160" s="4"/>
      <c r="D160" s="12"/>
      <c r="E160" s="4"/>
      <c r="F160" s="6"/>
      <c r="G160" s="6"/>
      <c r="H160" s="45">
        <v>0</v>
      </c>
      <c r="I160" s="46">
        <v>0</v>
      </c>
      <c r="J160" s="70">
        <f t="shared" si="7"/>
        <v>0</v>
      </c>
      <c r="K160" s="76">
        <f t="shared" si="8"/>
        <v>0</v>
      </c>
    </row>
    <row r="161" spans="1:11">
      <c r="A161" s="18" t="s">
        <v>726</v>
      </c>
      <c r="B161" s="19"/>
      <c r="C161" s="19"/>
      <c r="D161" s="19" t="s">
        <v>727</v>
      </c>
      <c r="E161" s="19"/>
      <c r="F161" s="13"/>
      <c r="G161" s="13"/>
      <c r="H161" s="48"/>
      <c r="I161" s="44">
        <v>0</v>
      </c>
      <c r="J161" s="71">
        <f t="shared" si="7"/>
        <v>0</v>
      </c>
      <c r="K161" s="79">
        <f>K162+K165</f>
        <v>2155.31</v>
      </c>
    </row>
    <row r="162" spans="1:11">
      <c r="A162" s="64" t="s">
        <v>728</v>
      </c>
      <c r="B162" s="65"/>
      <c r="C162" s="65"/>
      <c r="D162" s="65" t="s">
        <v>729</v>
      </c>
      <c r="E162" s="65"/>
      <c r="F162" s="66"/>
      <c r="G162" s="66"/>
      <c r="H162" s="67">
        <v>0</v>
      </c>
      <c r="I162" s="67">
        <v>0</v>
      </c>
      <c r="J162" s="72">
        <f t="shared" si="7"/>
        <v>0</v>
      </c>
      <c r="K162" s="79">
        <f>K163</f>
        <v>1777.18</v>
      </c>
    </row>
    <row r="163" spans="1:11">
      <c r="A163" s="7" t="s">
        <v>730</v>
      </c>
      <c r="B163" s="4" t="s">
        <v>20</v>
      </c>
      <c r="C163" s="4">
        <v>160967</v>
      </c>
      <c r="D163" s="4" t="s">
        <v>731</v>
      </c>
      <c r="E163" s="4" t="s">
        <v>4</v>
      </c>
      <c r="F163" s="6">
        <v>12.96</v>
      </c>
      <c r="G163" s="6">
        <v>25.92</v>
      </c>
      <c r="H163" s="45">
        <v>63.888399999999997</v>
      </c>
      <c r="I163" s="46">
        <v>4.6759599999999999</v>
      </c>
      <c r="J163" s="70">
        <f t="shared" si="7"/>
        <v>68.564359999999994</v>
      </c>
      <c r="K163" s="76">
        <f t="shared" si="8"/>
        <v>1777.18</v>
      </c>
    </row>
    <row r="164" spans="1:11">
      <c r="A164" s="7"/>
      <c r="B164" s="4"/>
      <c r="C164" s="4"/>
      <c r="D164" s="4"/>
      <c r="E164" s="4"/>
      <c r="F164" s="6"/>
      <c r="G164" s="6"/>
      <c r="H164" s="45"/>
      <c r="I164" s="46"/>
      <c r="J164" s="70"/>
      <c r="K164" s="76"/>
    </row>
    <row r="165" spans="1:11">
      <c r="A165" s="7" t="s">
        <v>732</v>
      </c>
      <c r="B165" s="10"/>
      <c r="C165" s="10"/>
      <c r="D165" s="10" t="s">
        <v>733</v>
      </c>
      <c r="E165" s="10"/>
      <c r="F165" s="8"/>
      <c r="G165" s="8"/>
      <c r="H165" s="44">
        <v>0</v>
      </c>
      <c r="I165" s="44">
        <v>0</v>
      </c>
      <c r="J165" s="71">
        <f t="shared" ref="J165:J177" si="9">H165+I165</f>
        <v>0</v>
      </c>
      <c r="K165" s="78">
        <f>K166</f>
        <v>378.13</v>
      </c>
    </row>
    <row r="166" spans="1:11">
      <c r="A166" s="7" t="s">
        <v>734</v>
      </c>
      <c r="B166" s="4" t="s">
        <v>20</v>
      </c>
      <c r="C166" s="4">
        <v>160601</v>
      </c>
      <c r="D166" s="4" t="s">
        <v>735</v>
      </c>
      <c r="E166" s="6" t="s">
        <v>67</v>
      </c>
      <c r="F166" s="6">
        <v>3.6</v>
      </c>
      <c r="G166" s="6">
        <v>7.2</v>
      </c>
      <c r="H166" s="45">
        <v>25.110700000000001</v>
      </c>
      <c r="I166" s="46">
        <v>27.407710000000002</v>
      </c>
      <c r="J166" s="70">
        <f t="shared" si="9"/>
        <v>52.518410000000003</v>
      </c>
      <c r="K166" s="76">
        <f t="shared" si="8"/>
        <v>378.13</v>
      </c>
    </row>
    <row r="167" spans="1:11">
      <c r="A167" s="7"/>
      <c r="B167" s="4"/>
      <c r="C167" s="4"/>
      <c r="D167" s="4"/>
      <c r="E167" s="6"/>
      <c r="F167" s="6"/>
      <c r="G167" s="6"/>
      <c r="H167" s="45">
        <v>0</v>
      </c>
      <c r="I167" s="46">
        <v>0</v>
      </c>
      <c r="J167" s="70">
        <f t="shared" si="9"/>
        <v>0</v>
      </c>
      <c r="K167" s="76">
        <f t="shared" si="8"/>
        <v>0</v>
      </c>
    </row>
    <row r="168" spans="1:11">
      <c r="A168" s="9" t="s">
        <v>736</v>
      </c>
      <c r="B168" s="10"/>
      <c r="C168" s="10"/>
      <c r="D168" s="10" t="s">
        <v>737</v>
      </c>
      <c r="E168" s="10"/>
      <c r="F168" s="8"/>
      <c r="G168" s="8"/>
      <c r="H168" s="44"/>
      <c r="I168" s="44">
        <v>0</v>
      </c>
      <c r="J168" s="71">
        <f t="shared" si="9"/>
        <v>0</v>
      </c>
      <c r="K168" s="79">
        <f>K169</f>
        <v>2633.75</v>
      </c>
    </row>
    <row r="169" spans="1:11">
      <c r="A169" s="9" t="s">
        <v>738</v>
      </c>
      <c r="B169" s="10"/>
      <c r="C169" s="10"/>
      <c r="D169" s="10" t="s">
        <v>739</v>
      </c>
      <c r="E169" s="10"/>
      <c r="F169" s="8"/>
      <c r="G169" s="8"/>
      <c r="H169" s="44">
        <v>0</v>
      </c>
      <c r="I169" s="44">
        <v>0</v>
      </c>
      <c r="J169" s="71">
        <f t="shared" si="9"/>
        <v>0</v>
      </c>
      <c r="K169" s="79">
        <f>K170+K171+K172+K173</f>
        <v>2633.75</v>
      </c>
    </row>
    <row r="170" spans="1:11">
      <c r="A170" s="7" t="s">
        <v>740</v>
      </c>
      <c r="B170" s="4" t="s">
        <v>20</v>
      </c>
      <c r="C170" s="4">
        <v>220101</v>
      </c>
      <c r="D170" s="4" t="s">
        <v>145</v>
      </c>
      <c r="E170" s="4" t="s">
        <v>4</v>
      </c>
      <c r="F170" s="6">
        <v>9.7200000000000006</v>
      </c>
      <c r="G170" s="6">
        <v>19.440000000000001</v>
      </c>
      <c r="H170" s="45">
        <v>21.8294</v>
      </c>
      <c r="I170" s="46">
        <v>8.49057</v>
      </c>
      <c r="J170" s="70">
        <f t="shared" si="9"/>
        <v>30.319969999999998</v>
      </c>
      <c r="K170" s="76">
        <f t="shared" si="8"/>
        <v>589.41999999999996</v>
      </c>
    </row>
    <row r="171" spans="1:11">
      <c r="A171" s="7" t="s">
        <v>741</v>
      </c>
      <c r="B171" s="4" t="s">
        <v>20</v>
      </c>
      <c r="C171" s="4">
        <v>221101</v>
      </c>
      <c r="D171" s="4" t="s">
        <v>742</v>
      </c>
      <c r="E171" s="4" t="s">
        <v>4</v>
      </c>
      <c r="F171" s="6">
        <v>9.7200000000000006</v>
      </c>
      <c r="G171" s="6">
        <v>19.440000000000001</v>
      </c>
      <c r="H171" s="45">
        <v>53.912999999999997</v>
      </c>
      <c r="I171" s="46">
        <v>14.06071</v>
      </c>
      <c r="J171" s="70">
        <f t="shared" si="9"/>
        <v>67.973709999999997</v>
      </c>
      <c r="K171" s="76">
        <f t="shared" si="8"/>
        <v>1321.4</v>
      </c>
    </row>
    <row r="172" spans="1:11">
      <c r="A172" s="7" t="s">
        <v>743</v>
      </c>
      <c r="B172" s="4" t="s">
        <v>20</v>
      </c>
      <c r="C172" s="4">
        <v>221102</v>
      </c>
      <c r="D172" s="4" t="s">
        <v>744</v>
      </c>
      <c r="E172" s="4" t="s">
        <v>67</v>
      </c>
      <c r="F172" s="6">
        <v>4.8</v>
      </c>
      <c r="G172" s="6">
        <v>9.6</v>
      </c>
      <c r="H172" s="45">
        <v>15.414300000000001</v>
      </c>
      <c r="I172" s="46">
        <v>0</v>
      </c>
      <c r="J172" s="70">
        <f t="shared" si="9"/>
        <v>15.414300000000001</v>
      </c>
      <c r="K172" s="76">
        <f t="shared" si="8"/>
        <v>147.97</v>
      </c>
    </row>
    <row r="173" spans="1:11">
      <c r="A173" s="7" t="s">
        <v>745</v>
      </c>
      <c r="B173" s="4" t="s">
        <v>20</v>
      </c>
      <c r="C173" s="4">
        <v>221104</v>
      </c>
      <c r="D173" s="4" t="s">
        <v>746</v>
      </c>
      <c r="E173" s="4" t="s">
        <v>4</v>
      </c>
      <c r="F173" s="6">
        <v>10.050000000000001</v>
      </c>
      <c r="G173" s="6">
        <v>20.100000000000001</v>
      </c>
      <c r="H173" s="45">
        <v>28.605399999999999</v>
      </c>
      <c r="I173" s="46">
        <v>0</v>
      </c>
      <c r="J173" s="70">
        <f t="shared" si="9"/>
        <v>28.605399999999999</v>
      </c>
      <c r="K173" s="76">
        <f t="shared" si="8"/>
        <v>574.96</v>
      </c>
    </row>
    <row r="174" spans="1:11">
      <c r="A174" s="7"/>
      <c r="B174" s="4"/>
      <c r="C174" s="4"/>
      <c r="D174" s="4"/>
      <c r="E174" s="4"/>
      <c r="F174" s="6"/>
      <c r="G174" s="6"/>
      <c r="H174" s="45">
        <v>0</v>
      </c>
      <c r="I174" s="46">
        <v>0</v>
      </c>
      <c r="J174" s="70">
        <f t="shared" si="9"/>
        <v>0</v>
      </c>
      <c r="K174" s="76">
        <f t="shared" si="8"/>
        <v>0</v>
      </c>
    </row>
    <row r="175" spans="1:11">
      <c r="A175" s="18" t="s">
        <v>747</v>
      </c>
      <c r="B175" s="19"/>
      <c r="C175" s="19"/>
      <c r="D175" s="19" t="s">
        <v>748</v>
      </c>
      <c r="E175" s="19"/>
      <c r="F175" s="13"/>
      <c r="G175" s="13"/>
      <c r="H175" s="48"/>
      <c r="I175" s="44">
        <v>0</v>
      </c>
      <c r="J175" s="71">
        <f t="shared" si="9"/>
        <v>0</v>
      </c>
      <c r="K175" s="79">
        <f>K176+K179+K182</f>
        <v>387.41</v>
      </c>
    </row>
    <row r="176" spans="1:11">
      <c r="A176" s="7" t="s">
        <v>749</v>
      </c>
      <c r="B176" s="4" t="s">
        <v>20</v>
      </c>
      <c r="C176" s="4"/>
      <c r="D176" s="4" t="s">
        <v>750</v>
      </c>
      <c r="E176" s="4"/>
      <c r="F176" s="6"/>
      <c r="G176" s="6"/>
      <c r="H176" s="45">
        <v>0</v>
      </c>
      <c r="I176" s="46">
        <v>0</v>
      </c>
      <c r="J176" s="70">
        <f t="shared" si="9"/>
        <v>0</v>
      </c>
      <c r="K176" s="76">
        <f>K177</f>
        <v>20.99</v>
      </c>
    </row>
    <row r="177" spans="1:11">
      <c r="A177" s="7" t="s">
        <v>751</v>
      </c>
      <c r="B177" s="4" t="s">
        <v>20</v>
      </c>
      <c r="C177" s="4">
        <v>261000</v>
      </c>
      <c r="D177" s="4" t="s">
        <v>752</v>
      </c>
      <c r="E177" s="4" t="s">
        <v>4</v>
      </c>
      <c r="F177" s="6">
        <v>0.98</v>
      </c>
      <c r="G177" s="6">
        <v>1.96</v>
      </c>
      <c r="H177" s="45">
        <v>4.5446999999999997</v>
      </c>
      <c r="I177" s="46">
        <v>6.16899</v>
      </c>
      <c r="J177" s="70">
        <f t="shared" si="9"/>
        <v>10.71369</v>
      </c>
      <c r="K177" s="76">
        <f t="shared" si="8"/>
        <v>20.99</v>
      </c>
    </row>
    <row r="178" spans="1:11">
      <c r="A178" s="7"/>
      <c r="B178" s="4"/>
      <c r="C178" s="4"/>
      <c r="D178" s="4"/>
      <c r="E178" s="4"/>
      <c r="F178" s="6"/>
      <c r="G178" s="6"/>
      <c r="H178" s="45"/>
      <c r="I178" s="46"/>
      <c r="J178" s="70"/>
      <c r="K178" s="76"/>
    </row>
    <row r="179" spans="1:11">
      <c r="A179" s="9" t="s">
        <v>753</v>
      </c>
      <c r="B179" s="10"/>
      <c r="C179" s="10"/>
      <c r="D179" s="10" t="s">
        <v>754</v>
      </c>
      <c r="E179" s="10"/>
      <c r="F179" s="8"/>
      <c r="G179" s="8"/>
      <c r="H179" s="44">
        <v>0</v>
      </c>
      <c r="I179" s="44">
        <v>0</v>
      </c>
      <c r="J179" s="71">
        <f t="shared" ref="J179:J188" si="10">H179+I179</f>
        <v>0</v>
      </c>
      <c r="K179" s="78">
        <f>K180</f>
        <v>310.86</v>
      </c>
    </row>
    <row r="180" spans="1:11">
      <c r="A180" s="7" t="s">
        <v>755</v>
      </c>
      <c r="B180" s="4" t="s">
        <v>20</v>
      </c>
      <c r="C180" s="4">
        <v>261609</v>
      </c>
      <c r="D180" s="4" t="s">
        <v>756</v>
      </c>
      <c r="E180" s="4" t="s">
        <v>4</v>
      </c>
      <c r="F180" s="6">
        <v>12.96</v>
      </c>
      <c r="G180" s="6">
        <v>25.92</v>
      </c>
      <c r="H180" s="45">
        <v>8.9170999999999996</v>
      </c>
      <c r="I180" s="46">
        <v>3.0762900000000002</v>
      </c>
      <c r="J180" s="70">
        <f t="shared" si="10"/>
        <v>11.99339</v>
      </c>
      <c r="K180" s="76">
        <f t="shared" si="8"/>
        <v>310.86</v>
      </c>
    </row>
    <row r="181" spans="1:11">
      <c r="A181" s="7"/>
      <c r="B181" s="4"/>
      <c r="C181" s="4"/>
      <c r="D181" s="4"/>
      <c r="E181" s="4"/>
      <c r="F181" s="6"/>
      <c r="G181" s="6"/>
      <c r="H181" s="45">
        <v>0</v>
      </c>
      <c r="I181" s="46">
        <v>0</v>
      </c>
      <c r="J181" s="70">
        <f t="shared" si="10"/>
        <v>0</v>
      </c>
      <c r="K181" s="76">
        <f t="shared" si="8"/>
        <v>0</v>
      </c>
    </row>
    <row r="182" spans="1:11">
      <c r="A182" s="18" t="s">
        <v>757</v>
      </c>
      <c r="B182" s="19"/>
      <c r="C182" s="19"/>
      <c r="D182" s="19" t="s">
        <v>521</v>
      </c>
      <c r="E182" s="19"/>
      <c r="F182" s="13"/>
      <c r="G182" s="13"/>
      <c r="H182" s="48"/>
      <c r="I182" s="44">
        <v>0</v>
      </c>
      <c r="J182" s="71">
        <f t="shared" si="10"/>
        <v>0</v>
      </c>
      <c r="K182" s="79">
        <f>K183</f>
        <v>55.56</v>
      </c>
    </row>
    <row r="183" spans="1:11">
      <c r="A183" s="7" t="s">
        <v>758</v>
      </c>
      <c r="B183" s="4"/>
      <c r="C183" s="4"/>
      <c r="D183" s="4" t="s">
        <v>523</v>
      </c>
      <c r="E183" s="4" t="s">
        <v>4</v>
      </c>
      <c r="F183" s="6">
        <v>10.08</v>
      </c>
      <c r="G183" s="6">
        <v>20.16</v>
      </c>
      <c r="H183" s="45">
        <v>1.2222999999999999</v>
      </c>
      <c r="I183" s="46">
        <v>1.5340400000000001</v>
      </c>
      <c r="J183" s="70">
        <f t="shared" si="10"/>
        <v>2.7563399999999998</v>
      </c>
      <c r="K183" s="76">
        <f t="shared" si="8"/>
        <v>55.56</v>
      </c>
    </row>
    <row r="184" spans="1:11">
      <c r="A184" s="7"/>
      <c r="B184" s="4"/>
      <c r="C184" s="4"/>
      <c r="D184" s="4"/>
      <c r="E184" s="4"/>
      <c r="F184" s="6"/>
      <c r="G184" s="6"/>
      <c r="H184" s="45">
        <v>0</v>
      </c>
      <c r="I184" s="46">
        <v>0</v>
      </c>
      <c r="J184" s="70">
        <f t="shared" si="10"/>
        <v>0</v>
      </c>
      <c r="K184" s="76">
        <f t="shared" si="8"/>
        <v>0</v>
      </c>
    </row>
    <row r="185" spans="1:11" ht="19.5">
      <c r="A185" s="18">
        <v>6</v>
      </c>
      <c r="B185" s="19" t="s">
        <v>20</v>
      </c>
      <c r="C185" s="19"/>
      <c r="D185" s="20" t="s">
        <v>759</v>
      </c>
      <c r="E185" s="19" t="s">
        <v>506</v>
      </c>
      <c r="F185" s="13">
        <v>1</v>
      </c>
      <c r="G185" s="13">
        <v>1</v>
      </c>
      <c r="H185" s="48"/>
      <c r="I185" s="44">
        <v>0</v>
      </c>
      <c r="J185" s="71">
        <f t="shared" si="10"/>
        <v>0</v>
      </c>
      <c r="K185" s="77">
        <f>K187+K190+K193+K196+K199+K202+K206+K213+K218+K222+K226+K231+K234+K238+K241+K244</f>
        <v>28276.07</v>
      </c>
    </row>
    <row r="186" spans="1:11">
      <c r="A186" s="64" t="s">
        <v>760</v>
      </c>
      <c r="B186" s="65" t="s">
        <v>20</v>
      </c>
      <c r="C186" s="65"/>
      <c r="D186" s="65" t="s">
        <v>761</v>
      </c>
      <c r="E186" s="65"/>
      <c r="F186" s="66"/>
      <c r="G186" s="66"/>
      <c r="H186" s="67">
        <v>0</v>
      </c>
      <c r="I186" s="67">
        <v>0</v>
      </c>
      <c r="J186" s="72">
        <f t="shared" si="10"/>
        <v>0</v>
      </c>
      <c r="K186" s="79">
        <f>K187+K190+K193+K196+K199</f>
        <v>2983.42</v>
      </c>
    </row>
    <row r="187" spans="1:11">
      <c r="A187" s="64" t="s">
        <v>762</v>
      </c>
      <c r="B187" s="65" t="s">
        <v>20</v>
      </c>
      <c r="C187" s="65"/>
      <c r="D187" s="65" t="s">
        <v>763</v>
      </c>
      <c r="E187" s="65"/>
      <c r="F187" s="66"/>
      <c r="G187" s="66"/>
      <c r="H187" s="67">
        <v>0</v>
      </c>
      <c r="I187" s="67">
        <v>0</v>
      </c>
      <c r="J187" s="72">
        <f t="shared" si="10"/>
        <v>0</v>
      </c>
      <c r="K187" s="79">
        <f>K188</f>
        <v>2042.22</v>
      </c>
    </row>
    <row r="188" spans="1:11">
      <c r="A188" s="7" t="s">
        <v>764</v>
      </c>
      <c r="B188" s="4" t="s">
        <v>20</v>
      </c>
      <c r="C188" s="4">
        <v>20121</v>
      </c>
      <c r="D188" s="4" t="s">
        <v>765</v>
      </c>
      <c r="E188" s="4" t="s">
        <v>25</v>
      </c>
      <c r="F188" s="6">
        <v>16.43</v>
      </c>
      <c r="G188" s="6">
        <v>16.43</v>
      </c>
      <c r="H188" s="45">
        <v>0</v>
      </c>
      <c r="I188" s="46">
        <v>124.29861</v>
      </c>
      <c r="J188" s="70">
        <f t="shared" si="10"/>
        <v>124.29861</v>
      </c>
      <c r="K188" s="76">
        <f>TRUNC(G188*(H188+I188),2)</f>
        <v>2042.22</v>
      </c>
    </row>
    <row r="189" spans="1:11">
      <c r="A189" s="7"/>
      <c r="B189" s="4"/>
      <c r="C189" s="4"/>
      <c r="D189" s="4"/>
      <c r="E189" s="4"/>
      <c r="F189" s="6"/>
      <c r="G189" s="6"/>
      <c r="H189" s="45"/>
      <c r="I189" s="46"/>
      <c r="J189" s="70"/>
      <c r="K189" s="76"/>
    </row>
    <row r="190" spans="1:11">
      <c r="A190" s="9" t="s">
        <v>766</v>
      </c>
      <c r="B190" s="10" t="s">
        <v>20</v>
      </c>
      <c r="C190" s="10"/>
      <c r="D190" s="10" t="s">
        <v>767</v>
      </c>
      <c r="E190" s="10"/>
      <c r="F190" s="8"/>
      <c r="G190" s="8"/>
      <c r="H190" s="44">
        <v>0</v>
      </c>
      <c r="I190" s="44">
        <v>0</v>
      </c>
      <c r="J190" s="71">
        <f>H190+I190</f>
        <v>0</v>
      </c>
      <c r="K190" s="78">
        <f>K191</f>
        <v>372.89</v>
      </c>
    </row>
    <row r="191" spans="1:11">
      <c r="A191" s="7" t="s">
        <v>768</v>
      </c>
      <c r="B191" s="4" t="s">
        <v>20</v>
      </c>
      <c r="C191" s="4">
        <v>20121</v>
      </c>
      <c r="D191" s="4" t="s">
        <v>769</v>
      </c>
      <c r="E191" s="4" t="s">
        <v>25</v>
      </c>
      <c r="F191" s="6">
        <v>3</v>
      </c>
      <c r="G191" s="6">
        <v>3</v>
      </c>
      <c r="H191" s="45">
        <v>0</v>
      </c>
      <c r="I191" s="46">
        <v>124.29861</v>
      </c>
      <c r="J191" s="70">
        <f>H191+I191</f>
        <v>124.29861</v>
      </c>
      <c r="K191" s="76">
        <f t="shared" si="8"/>
        <v>372.89</v>
      </c>
    </row>
    <row r="192" spans="1:11">
      <c r="A192" s="7"/>
      <c r="B192" s="4"/>
      <c r="C192" s="4"/>
      <c r="D192" s="4"/>
      <c r="E192" s="4"/>
      <c r="F192" s="6"/>
      <c r="G192" s="6"/>
      <c r="H192" s="45"/>
      <c r="I192" s="46"/>
      <c r="J192" s="70"/>
      <c r="K192" s="76"/>
    </row>
    <row r="193" spans="1:11">
      <c r="A193" s="9" t="s">
        <v>770</v>
      </c>
      <c r="B193" s="10" t="s">
        <v>20</v>
      </c>
      <c r="C193" s="10"/>
      <c r="D193" s="10" t="s">
        <v>771</v>
      </c>
      <c r="E193" s="10"/>
      <c r="F193" s="8"/>
      <c r="G193" s="8"/>
      <c r="H193" s="44">
        <v>0</v>
      </c>
      <c r="I193" s="44">
        <v>0</v>
      </c>
      <c r="J193" s="71">
        <f>H193+I193</f>
        <v>0</v>
      </c>
      <c r="K193" s="78">
        <f>K194</f>
        <v>22.4</v>
      </c>
    </row>
    <row r="194" spans="1:11" ht="19.5">
      <c r="A194" s="7" t="s">
        <v>772</v>
      </c>
      <c r="B194" s="4" t="s">
        <v>20</v>
      </c>
      <c r="C194" s="4">
        <v>20118</v>
      </c>
      <c r="D194" s="12" t="s">
        <v>773</v>
      </c>
      <c r="E194" s="4" t="s">
        <v>25</v>
      </c>
      <c r="F194" s="6">
        <v>0.75</v>
      </c>
      <c r="G194" s="6">
        <v>0.75</v>
      </c>
      <c r="H194" s="45">
        <v>0</v>
      </c>
      <c r="I194" s="46">
        <v>29.876950000000001</v>
      </c>
      <c r="J194" s="70">
        <f>H194+I194</f>
        <v>29.876950000000001</v>
      </c>
      <c r="K194" s="76">
        <f t="shared" si="8"/>
        <v>22.4</v>
      </c>
    </row>
    <row r="195" spans="1:11">
      <c r="A195" s="7"/>
      <c r="B195" s="4"/>
      <c r="C195" s="4"/>
      <c r="D195" s="12"/>
      <c r="E195" s="4"/>
      <c r="F195" s="6"/>
      <c r="G195" s="6"/>
      <c r="H195" s="45"/>
      <c r="I195" s="46"/>
      <c r="J195" s="70"/>
      <c r="K195" s="76"/>
    </row>
    <row r="196" spans="1:11">
      <c r="A196" s="9" t="s">
        <v>774</v>
      </c>
      <c r="B196" s="10" t="s">
        <v>20</v>
      </c>
      <c r="C196" s="10"/>
      <c r="D196" s="10" t="s">
        <v>775</v>
      </c>
      <c r="E196" s="10"/>
      <c r="F196" s="8"/>
      <c r="G196" s="8"/>
      <c r="H196" s="44">
        <v>0</v>
      </c>
      <c r="I196" s="44">
        <v>0</v>
      </c>
      <c r="J196" s="71">
        <f>H196+I196</f>
        <v>0</v>
      </c>
      <c r="K196" s="78">
        <f>K197</f>
        <v>23.93</v>
      </c>
    </row>
    <row r="197" spans="1:11">
      <c r="A197" s="7" t="s">
        <v>776</v>
      </c>
      <c r="B197" s="4" t="s">
        <v>571</v>
      </c>
      <c r="C197" s="4" t="s">
        <v>777</v>
      </c>
      <c r="D197" s="4" t="s">
        <v>778</v>
      </c>
      <c r="E197" s="4" t="s">
        <v>517</v>
      </c>
      <c r="F197" s="6">
        <v>2</v>
      </c>
      <c r="G197" s="6">
        <v>2</v>
      </c>
      <c r="H197" s="45">
        <v>0</v>
      </c>
      <c r="I197" s="46">
        <v>11.968830000000001</v>
      </c>
      <c r="J197" s="70">
        <f>H197+I197</f>
        <v>11.968830000000001</v>
      </c>
      <c r="K197" s="76">
        <f t="shared" si="8"/>
        <v>23.93</v>
      </c>
    </row>
    <row r="198" spans="1:11">
      <c r="A198" s="7"/>
      <c r="B198" s="4"/>
      <c r="C198" s="4"/>
      <c r="D198" s="4"/>
      <c r="E198" s="4"/>
      <c r="F198" s="6"/>
      <c r="G198" s="6"/>
      <c r="H198" s="45"/>
      <c r="I198" s="46"/>
      <c r="J198" s="70"/>
      <c r="K198" s="76"/>
    </row>
    <row r="199" spans="1:11">
      <c r="A199" s="9" t="s">
        <v>779</v>
      </c>
      <c r="B199" s="10" t="s">
        <v>20</v>
      </c>
      <c r="C199" s="10"/>
      <c r="D199" s="10" t="s">
        <v>780</v>
      </c>
      <c r="E199" s="10"/>
      <c r="F199" s="8"/>
      <c r="G199" s="8"/>
      <c r="H199" s="44">
        <v>0</v>
      </c>
      <c r="I199" s="44">
        <v>0</v>
      </c>
      <c r="J199" s="71">
        <f t="shared" ref="J199:J232" si="11">H199+I199</f>
        <v>0</v>
      </c>
      <c r="K199" s="78">
        <f>K200</f>
        <v>521.98</v>
      </c>
    </row>
    <row r="200" spans="1:11">
      <c r="A200" s="7" t="s">
        <v>781</v>
      </c>
      <c r="B200" s="4" t="s">
        <v>20</v>
      </c>
      <c r="C200" s="4">
        <v>20202</v>
      </c>
      <c r="D200" s="4" t="s">
        <v>782</v>
      </c>
      <c r="E200" s="4" t="s">
        <v>4</v>
      </c>
      <c r="F200" s="6">
        <v>254.52</v>
      </c>
      <c r="G200" s="6">
        <v>254.52</v>
      </c>
      <c r="H200" s="45">
        <v>0</v>
      </c>
      <c r="I200" s="46">
        <v>2.0508600000000001</v>
      </c>
      <c r="J200" s="70">
        <f t="shared" si="11"/>
        <v>2.0508600000000001</v>
      </c>
      <c r="K200" s="76">
        <f t="shared" si="8"/>
        <v>521.98</v>
      </c>
    </row>
    <row r="201" spans="1:11">
      <c r="A201" s="7"/>
      <c r="B201" s="4"/>
      <c r="C201" s="4"/>
      <c r="D201" s="4"/>
      <c r="E201" s="4"/>
      <c r="F201" s="6"/>
      <c r="G201" s="6"/>
      <c r="H201" s="45">
        <v>0</v>
      </c>
      <c r="I201" s="46">
        <v>0</v>
      </c>
      <c r="J201" s="70">
        <f t="shared" si="11"/>
        <v>0</v>
      </c>
      <c r="K201" s="76">
        <f t="shared" si="8"/>
        <v>0</v>
      </c>
    </row>
    <row r="202" spans="1:11">
      <c r="A202" s="18" t="s">
        <v>783</v>
      </c>
      <c r="B202" s="19" t="s">
        <v>20</v>
      </c>
      <c r="C202" s="19"/>
      <c r="D202" s="19" t="s">
        <v>784</v>
      </c>
      <c r="E202" s="19"/>
      <c r="F202" s="13"/>
      <c r="G202" s="13"/>
      <c r="H202" s="48"/>
      <c r="I202" s="44">
        <v>0</v>
      </c>
      <c r="J202" s="71">
        <f t="shared" si="11"/>
        <v>0</v>
      </c>
      <c r="K202" s="79">
        <f>K203</f>
        <v>825.92</v>
      </c>
    </row>
    <row r="203" spans="1:11">
      <c r="A203" s="7" t="s">
        <v>785</v>
      </c>
      <c r="B203" s="4" t="s">
        <v>20</v>
      </c>
      <c r="C203" s="4">
        <v>30101</v>
      </c>
      <c r="D203" s="4" t="s">
        <v>691</v>
      </c>
      <c r="E203" s="4" t="s">
        <v>25</v>
      </c>
      <c r="F203" s="6">
        <v>22.83</v>
      </c>
      <c r="G203" s="6">
        <v>22.83</v>
      </c>
      <c r="H203" s="45">
        <v>28.802299999999999</v>
      </c>
      <c r="I203" s="46">
        <v>7.3749000000000002</v>
      </c>
      <c r="J203" s="70">
        <f t="shared" si="11"/>
        <v>36.177199999999999</v>
      </c>
      <c r="K203" s="76">
        <f t="shared" si="8"/>
        <v>825.92</v>
      </c>
    </row>
    <row r="204" spans="1:11">
      <c r="A204" s="7"/>
      <c r="B204" s="4"/>
      <c r="C204" s="4"/>
      <c r="D204" s="4"/>
      <c r="E204" s="4"/>
      <c r="F204" s="6"/>
      <c r="G204" s="6"/>
      <c r="H204" s="45">
        <v>0</v>
      </c>
      <c r="I204" s="46">
        <v>0</v>
      </c>
      <c r="J204" s="70">
        <f t="shared" si="11"/>
        <v>0</v>
      </c>
      <c r="K204" s="76">
        <f t="shared" si="8"/>
        <v>0</v>
      </c>
    </row>
    <row r="205" spans="1:11">
      <c r="A205" s="18" t="s">
        <v>786</v>
      </c>
      <c r="B205" s="19" t="s">
        <v>20</v>
      </c>
      <c r="C205" s="19"/>
      <c r="D205" s="19" t="s">
        <v>787</v>
      </c>
      <c r="E205" s="19"/>
      <c r="F205" s="13"/>
      <c r="G205" s="13"/>
      <c r="H205" s="48"/>
      <c r="I205" s="44">
        <v>0</v>
      </c>
      <c r="J205" s="71">
        <f t="shared" si="11"/>
        <v>0</v>
      </c>
      <c r="K205" s="79">
        <f>K206+K213</f>
        <v>1994.5900000000001</v>
      </c>
    </row>
    <row r="206" spans="1:11" ht="19.5">
      <c r="A206" s="9" t="s">
        <v>788</v>
      </c>
      <c r="B206" s="10"/>
      <c r="C206" s="10"/>
      <c r="D206" s="21" t="s">
        <v>789</v>
      </c>
      <c r="E206" s="10"/>
      <c r="F206" s="8"/>
      <c r="G206" s="8"/>
      <c r="H206" s="44"/>
      <c r="I206" s="44">
        <v>0</v>
      </c>
      <c r="J206" s="71">
        <f t="shared" si="11"/>
        <v>0</v>
      </c>
      <c r="K206" s="79">
        <f>K207+K208+K209+K210+K211</f>
        <v>420.29</v>
      </c>
    </row>
    <row r="207" spans="1:11">
      <c r="A207" s="7" t="s">
        <v>790</v>
      </c>
      <c r="B207" s="4" t="s">
        <v>20</v>
      </c>
      <c r="C207" s="4">
        <v>41004</v>
      </c>
      <c r="D207" s="4" t="s">
        <v>791</v>
      </c>
      <c r="E207" s="4" t="s">
        <v>25</v>
      </c>
      <c r="F207" s="6">
        <v>13.86</v>
      </c>
      <c r="G207" s="6">
        <v>13.86</v>
      </c>
      <c r="H207" s="45">
        <v>1.5669</v>
      </c>
      <c r="I207" s="46">
        <v>0</v>
      </c>
      <c r="J207" s="70">
        <f t="shared" si="11"/>
        <v>1.5669</v>
      </c>
      <c r="K207" s="76">
        <f t="shared" si="8"/>
        <v>21.71</v>
      </c>
    </row>
    <row r="208" spans="1:11">
      <c r="A208" s="7" t="s">
        <v>792</v>
      </c>
      <c r="B208" s="4" t="s">
        <v>20</v>
      </c>
      <c r="C208" s="4">
        <v>41005</v>
      </c>
      <c r="D208" s="4" t="s">
        <v>671</v>
      </c>
      <c r="E208" s="4" t="s">
        <v>25</v>
      </c>
      <c r="F208" s="6">
        <v>13.86</v>
      </c>
      <c r="G208" s="6">
        <v>13.86</v>
      </c>
      <c r="H208" s="45">
        <v>1.1731</v>
      </c>
      <c r="I208" s="46">
        <v>0</v>
      </c>
      <c r="J208" s="70">
        <f t="shared" si="11"/>
        <v>1.1731</v>
      </c>
      <c r="K208" s="76">
        <f t="shared" si="8"/>
        <v>16.25</v>
      </c>
    </row>
    <row r="209" spans="1:11">
      <c r="A209" s="7" t="s">
        <v>793</v>
      </c>
      <c r="B209" s="4" t="s">
        <v>20</v>
      </c>
      <c r="C209" s="4">
        <v>41012</v>
      </c>
      <c r="D209" s="4" t="s">
        <v>794</v>
      </c>
      <c r="E209" s="4" t="s">
        <v>25</v>
      </c>
      <c r="F209" s="6">
        <v>13.86</v>
      </c>
      <c r="G209" s="6">
        <v>13.86</v>
      </c>
      <c r="H209" s="45">
        <v>4.1017000000000001</v>
      </c>
      <c r="I209" s="46">
        <v>0</v>
      </c>
      <c r="J209" s="70">
        <f t="shared" si="11"/>
        <v>4.1017000000000001</v>
      </c>
      <c r="K209" s="76">
        <f t="shared" si="8"/>
        <v>56.84</v>
      </c>
    </row>
    <row r="210" spans="1:11">
      <c r="A210" s="7" t="s">
        <v>795</v>
      </c>
      <c r="B210" s="4" t="s">
        <v>20</v>
      </c>
      <c r="C210" s="4">
        <v>41006</v>
      </c>
      <c r="D210" s="4" t="s">
        <v>796</v>
      </c>
      <c r="E210" s="4" t="s">
        <v>67</v>
      </c>
      <c r="F210" s="6">
        <v>138.6</v>
      </c>
      <c r="G210" s="6">
        <v>138.6</v>
      </c>
      <c r="H210" s="45">
        <v>2.2231000000000001</v>
      </c>
      <c r="I210" s="46">
        <v>0</v>
      </c>
      <c r="J210" s="70">
        <f t="shared" si="11"/>
        <v>2.2231000000000001</v>
      </c>
      <c r="K210" s="76">
        <f t="shared" si="8"/>
        <v>308.12</v>
      </c>
    </row>
    <row r="211" spans="1:11">
      <c r="A211" s="7" t="s">
        <v>797</v>
      </c>
      <c r="B211" s="4" t="s">
        <v>20</v>
      </c>
      <c r="C211" s="4">
        <v>41009</v>
      </c>
      <c r="D211" s="4" t="s">
        <v>798</v>
      </c>
      <c r="E211" s="4" t="s">
        <v>25</v>
      </c>
      <c r="F211" s="6">
        <v>11.09</v>
      </c>
      <c r="G211" s="6">
        <v>11.09</v>
      </c>
      <c r="H211" s="45">
        <v>1.5669</v>
      </c>
      <c r="I211" s="46">
        <v>0</v>
      </c>
      <c r="J211" s="70">
        <f t="shared" si="11"/>
        <v>1.5669</v>
      </c>
      <c r="K211" s="76">
        <f t="shared" si="8"/>
        <v>17.37</v>
      </c>
    </row>
    <row r="212" spans="1:11">
      <c r="A212" s="7"/>
      <c r="B212" s="4"/>
      <c r="C212" s="4"/>
      <c r="D212" s="4"/>
      <c r="E212" s="4"/>
      <c r="F212" s="6"/>
      <c r="G212" s="6"/>
      <c r="H212" s="45">
        <v>0</v>
      </c>
      <c r="I212" s="46">
        <v>0</v>
      </c>
      <c r="J212" s="70">
        <f t="shared" si="11"/>
        <v>0</v>
      </c>
      <c r="K212" s="76">
        <f t="shared" si="8"/>
        <v>0</v>
      </c>
    </row>
    <row r="213" spans="1:11">
      <c r="A213" s="9" t="s">
        <v>799</v>
      </c>
      <c r="B213" s="10" t="s">
        <v>20</v>
      </c>
      <c r="C213" s="10">
        <v>41140</v>
      </c>
      <c r="D213" s="10" t="s">
        <v>800</v>
      </c>
      <c r="E213" s="10"/>
      <c r="F213" s="8"/>
      <c r="G213" s="8"/>
      <c r="H213" s="44"/>
      <c r="I213" s="44">
        <v>0</v>
      </c>
      <c r="J213" s="71">
        <f t="shared" si="11"/>
        <v>0</v>
      </c>
      <c r="K213" s="79">
        <f>K214+K215</f>
        <v>1574.3000000000002</v>
      </c>
    </row>
    <row r="214" spans="1:11" ht="19.5">
      <c r="A214" s="7" t="s">
        <v>801</v>
      </c>
      <c r="B214" s="4" t="s">
        <v>20</v>
      </c>
      <c r="C214" s="4">
        <v>41140</v>
      </c>
      <c r="D214" s="12" t="s">
        <v>681</v>
      </c>
      <c r="E214" s="4" t="s">
        <v>4</v>
      </c>
      <c r="F214" s="6">
        <v>254.52</v>
      </c>
      <c r="G214" s="6">
        <v>254.52</v>
      </c>
      <c r="H214" s="45">
        <v>0</v>
      </c>
      <c r="I214" s="46">
        <v>2.0918800000000002</v>
      </c>
      <c r="J214" s="70">
        <f t="shared" si="11"/>
        <v>2.0918800000000002</v>
      </c>
      <c r="K214" s="76">
        <f t="shared" si="8"/>
        <v>532.41999999999996</v>
      </c>
    </row>
    <row r="215" spans="1:11">
      <c r="A215" s="7" t="s">
        <v>802</v>
      </c>
      <c r="B215" s="4" t="s">
        <v>20</v>
      </c>
      <c r="C215" s="4">
        <v>41002</v>
      </c>
      <c r="D215" s="4" t="s">
        <v>683</v>
      </c>
      <c r="E215" s="4" t="s">
        <v>4</v>
      </c>
      <c r="F215" s="6">
        <v>254.52</v>
      </c>
      <c r="G215" s="6">
        <v>254.52</v>
      </c>
      <c r="H215" s="45">
        <v>0</v>
      </c>
      <c r="I215" s="46">
        <v>4.0935199999999998</v>
      </c>
      <c r="J215" s="70">
        <f t="shared" si="11"/>
        <v>4.0935199999999998</v>
      </c>
      <c r="K215" s="76">
        <f t="shared" si="8"/>
        <v>1041.8800000000001</v>
      </c>
    </row>
    <row r="216" spans="1:11">
      <c r="A216" s="7"/>
      <c r="B216" s="4"/>
      <c r="C216" s="4"/>
      <c r="D216" s="4"/>
      <c r="E216" s="4"/>
      <c r="F216" s="6"/>
      <c r="G216" s="6"/>
      <c r="H216" s="45">
        <v>0</v>
      </c>
      <c r="I216" s="46">
        <v>0</v>
      </c>
      <c r="J216" s="70">
        <f t="shared" si="11"/>
        <v>0</v>
      </c>
      <c r="K216" s="76">
        <f t="shared" si="8"/>
        <v>0</v>
      </c>
    </row>
    <row r="217" spans="1:11">
      <c r="A217" s="18" t="s">
        <v>803</v>
      </c>
      <c r="B217" s="19" t="s">
        <v>20</v>
      </c>
      <c r="C217" s="19"/>
      <c r="D217" s="19" t="s">
        <v>804</v>
      </c>
      <c r="E217" s="19"/>
      <c r="F217" s="13"/>
      <c r="G217" s="13"/>
      <c r="H217" s="48"/>
      <c r="I217" s="44">
        <v>0</v>
      </c>
      <c r="J217" s="71">
        <f t="shared" si="11"/>
        <v>0</v>
      </c>
      <c r="K217" s="79">
        <f>K218</f>
        <v>39.03</v>
      </c>
    </row>
    <row r="218" spans="1:11">
      <c r="A218" s="9" t="s">
        <v>805</v>
      </c>
      <c r="B218" s="10" t="s">
        <v>20</v>
      </c>
      <c r="C218" s="10"/>
      <c r="D218" s="10" t="s">
        <v>806</v>
      </c>
      <c r="E218" s="10"/>
      <c r="F218" s="8"/>
      <c r="G218" s="8"/>
      <c r="H218" s="44">
        <v>0</v>
      </c>
      <c r="I218" s="44">
        <v>0</v>
      </c>
      <c r="J218" s="71">
        <f t="shared" si="11"/>
        <v>0</v>
      </c>
      <c r="K218" s="78">
        <f>K219</f>
        <v>39.03</v>
      </c>
    </row>
    <row r="219" spans="1:11" ht="19.5">
      <c r="A219" s="7" t="s">
        <v>807</v>
      </c>
      <c r="B219" s="4" t="s">
        <v>20</v>
      </c>
      <c r="C219" s="4">
        <v>100160</v>
      </c>
      <c r="D219" s="12" t="s">
        <v>808</v>
      </c>
      <c r="E219" s="4" t="s">
        <v>4</v>
      </c>
      <c r="F219" s="6">
        <v>0.96</v>
      </c>
      <c r="G219" s="6">
        <v>0.96</v>
      </c>
      <c r="H219" s="45">
        <v>19.212499999999999</v>
      </c>
      <c r="I219" s="46">
        <v>21.452010000000001</v>
      </c>
      <c r="J219" s="70">
        <f t="shared" si="11"/>
        <v>40.66451</v>
      </c>
      <c r="K219" s="76">
        <f>TRUNC(G219*(H219+I219),2)</f>
        <v>39.03</v>
      </c>
    </row>
    <row r="220" spans="1:11">
      <c r="A220" s="7"/>
      <c r="B220" s="4"/>
      <c r="C220" s="4"/>
      <c r="D220" s="12"/>
      <c r="E220" s="4"/>
      <c r="F220" s="6"/>
      <c r="G220" s="6"/>
      <c r="H220" s="45">
        <v>0</v>
      </c>
      <c r="I220" s="46">
        <v>0</v>
      </c>
      <c r="J220" s="70">
        <f t="shared" si="11"/>
        <v>0</v>
      </c>
      <c r="K220" s="76">
        <f>TRUNC(G220*(H220+I220),2)</f>
        <v>0</v>
      </c>
    </row>
    <row r="221" spans="1:11">
      <c r="A221" s="18" t="s">
        <v>809</v>
      </c>
      <c r="B221" s="19" t="s">
        <v>20</v>
      </c>
      <c r="C221" s="19"/>
      <c r="D221" s="19" t="s">
        <v>810</v>
      </c>
      <c r="E221" s="19"/>
      <c r="F221" s="13"/>
      <c r="G221" s="13"/>
      <c r="H221" s="48"/>
      <c r="I221" s="44">
        <v>0</v>
      </c>
      <c r="J221" s="71">
        <f t="shared" si="11"/>
        <v>0</v>
      </c>
      <c r="K221" s="79">
        <f>K222</f>
        <v>2005.86</v>
      </c>
    </row>
    <row r="222" spans="1:11">
      <c r="A222" s="9" t="s">
        <v>811</v>
      </c>
      <c r="B222" s="10" t="s">
        <v>20</v>
      </c>
      <c r="C222" s="10"/>
      <c r="D222" s="10" t="s">
        <v>812</v>
      </c>
      <c r="E222" s="10"/>
      <c r="F222" s="8"/>
      <c r="G222" s="8"/>
      <c r="H222" s="44">
        <v>0</v>
      </c>
      <c r="I222" s="44">
        <v>0</v>
      </c>
      <c r="J222" s="71">
        <f t="shared" si="11"/>
        <v>0</v>
      </c>
      <c r="K222" s="78">
        <f>K223</f>
        <v>2005.86</v>
      </c>
    </row>
    <row r="223" spans="1:11">
      <c r="A223" s="7" t="s">
        <v>813</v>
      </c>
      <c r="B223" s="4" t="s">
        <v>20</v>
      </c>
      <c r="C223" s="4">
        <v>180309</v>
      </c>
      <c r="D223" s="4" t="s">
        <v>814</v>
      </c>
      <c r="E223" s="4" t="s">
        <v>4</v>
      </c>
      <c r="F223" s="6">
        <v>5</v>
      </c>
      <c r="G223" s="6">
        <v>5</v>
      </c>
      <c r="H223" s="45">
        <v>367.51440000000002</v>
      </c>
      <c r="I223" s="46">
        <v>33.658740000000002</v>
      </c>
      <c r="J223" s="70">
        <f t="shared" si="11"/>
        <v>401.17314000000005</v>
      </c>
      <c r="K223" s="76">
        <f>TRUNC(G223*(H223+I223),2)</f>
        <v>2005.86</v>
      </c>
    </row>
    <row r="224" spans="1:11">
      <c r="A224" s="7"/>
      <c r="B224" s="4"/>
      <c r="C224" s="4"/>
      <c r="D224" s="4"/>
      <c r="E224" s="4"/>
      <c r="F224" s="6"/>
      <c r="G224" s="6"/>
      <c r="H224" s="45">
        <v>0</v>
      </c>
      <c r="I224" s="46">
        <v>0</v>
      </c>
      <c r="J224" s="70">
        <f t="shared" si="11"/>
        <v>0</v>
      </c>
      <c r="K224" s="76">
        <f>TRUNC(G224*(H224+I224),2)</f>
        <v>0</v>
      </c>
    </row>
    <row r="225" spans="1:11">
      <c r="A225" s="18" t="s">
        <v>815</v>
      </c>
      <c r="B225" s="19" t="s">
        <v>20</v>
      </c>
      <c r="C225" s="19"/>
      <c r="D225" s="19" t="s">
        <v>1211</v>
      </c>
      <c r="E225" s="19"/>
      <c r="F225" s="13"/>
      <c r="G225" s="13"/>
      <c r="H225" s="48"/>
      <c r="I225" s="44">
        <v>0</v>
      </c>
      <c r="J225" s="71">
        <f t="shared" si="11"/>
        <v>0</v>
      </c>
      <c r="K225" s="78">
        <f>K226</f>
        <v>16.91</v>
      </c>
    </row>
    <row r="226" spans="1:11">
      <c r="A226" s="9" t="s">
        <v>816</v>
      </c>
      <c r="B226" s="10" t="s">
        <v>20</v>
      </c>
      <c r="C226" s="10"/>
      <c r="D226" s="10" t="s">
        <v>806</v>
      </c>
      <c r="E226" s="10"/>
      <c r="F226" s="8"/>
      <c r="G226" s="8"/>
      <c r="H226" s="44">
        <v>0</v>
      </c>
      <c r="I226" s="44">
        <v>0</v>
      </c>
      <c r="J226" s="71">
        <f t="shared" si="11"/>
        <v>0</v>
      </c>
      <c r="K226" s="78">
        <f>K227+K228</f>
        <v>16.91</v>
      </c>
    </row>
    <row r="227" spans="1:11">
      <c r="A227" s="7" t="s">
        <v>817</v>
      </c>
      <c r="B227" s="4" t="s">
        <v>20</v>
      </c>
      <c r="C227" s="4">
        <v>210102</v>
      </c>
      <c r="D227" s="4" t="s">
        <v>818</v>
      </c>
      <c r="E227" s="4" t="s">
        <v>4</v>
      </c>
      <c r="F227" s="6">
        <v>0.96</v>
      </c>
      <c r="G227" s="6">
        <v>0.96</v>
      </c>
      <c r="H227" s="45">
        <v>2.7317</v>
      </c>
      <c r="I227" s="46">
        <v>0.9516</v>
      </c>
      <c r="J227" s="70">
        <f t="shared" si="11"/>
        <v>3.6833</v>
      </c>
      <c r="K227" s="76">
        <f>TRUNC(G227*(H227+I227),2)</f>
        <v>3.53</v>
      </c>
    </row>
    <row r="228" spans="1:11">
      <c r="A228" s="7" t="s">
        <v>819</v>
      </c>
      <c r="B228" s="4" t="s">
        <v>20</v>
      </c>
      <c r="C228" s="4">
        <v>200403</v>
      </c>
      <c r="D228" s="4" t="s">
        <v>820</v>
      </c>
      <c r="E228" s="4" t="s">
        <v>4</v>
      </c>
      <c r="F228" s="6">
        <v>0.96</v>
      </c>
      <c r="G228" s="6">
        <v>0.96</v>
      </c>
      <c r="H228" s="45">
        <v>2.3298000000000001</v>
      </c>
      <c r="I228" s="46">
        <v>11.61608</v>
      </c>
      <c r="J228" s="70">
        <f t="shared" si="11"/>
        <v>13.945880000000001</v>
      </c>
      <c r="K228" s="76">
        <f>TRUNC(G228*(H228+I228),2)</f>
        <v>13.38</v>
      </c>
    </row>
    <row r="229" spans="1:11">
      <c r="A229" s="7"/>
      <c r="B229" s="4"/>
      <c r="C229" s="4"/>
      <c r="D229" s="4"/>
      <c r="E229" s="4"/>
      <c r="F229" s="6"/>
      <c r="G229" s="6"/>
      <c r="H229" s="45">
        <v>0</v>
      </c>
      <c r="I229" s="46">
        <v>0</v>
      </c>
      <c r="J229" s="70">
        <f t="shared" si="11"/>
        <v>0</v>
      </c>
      <c r="K229" s="76">
        <f>TRUNC(G229*(H229+I229),2)</f>
        <v>0</v>
      </c>
    </row>
    <row r="230" spans="1:11">
      <c r="A230" s="18" t="s">
        <v>821</v>
      </c>
      <c r="B230" s="19" t="s">
        <v>20</v>
      </c>
      <c r="C230" s="19"/>
      <c r="D230" s="19" t="s">
        <v>822</v>
      </c>
      <c r="E230" s="19"/>
      <c r="F230" s="13"/>
      <c r="G230" s="13"/>
      <c r="H230" s="48"/>
      <c r="I230" s="44">
        <v>0</v>
      </c>
      <c r="J230" s="71">
        <f t="shared" si="11"/>
        <v>0</v>
      </c>
      <c r="K230" s="79">
        <f>K231+K234</f>
        <v>13761.86</v>
      </c>
    </row>
    <row r="231" spans="1:11">
      <c r="A231" s="9" t="s">
        <v>823</v>
      </c>
      <c r="B231" s="10" t="s">
        <v>20</v>
      </c>
      <c r="C231" s="10"/>
      <c r="D231" s="10" t="s">
        <v>824</v>
      </c>
      <c r="E231" s="10"/>
      <c r="F231" s="8"/>
      <c r="G231" s="8"/>
      <c r="H231" s="44">
        <v>0</v>
      </c>
      <c r="I231" s="44">
        <v>0</v>
      </c>
      <c r="J231" s="71">
        <f t="shared" si="11"/>
        <v>0</v>
      </c>
      <c r="K231" s="78">
        <f>K232</f>
        <v>13659.77</v>
      </c>
    </row>
    <row r="232" spans="1:11">
      <c r="A232" s="7" t="s">
        <v>825</v>
      </c>
      <c r="B232" s="4" t="s">
        <v>20</v>
      </c>
      <c r="C232" s="4">
        <v>220059</v>
      </c>
      <c r="D232" s="4" t="s">
        <v>826</v>
      </c>
      <c r="E232" s="4" t="s">
        <v>4</v>
      </c>
      <c r="F232" s="6">
        <v>417.43</v>
      </c>
      <c r="G232" s="6">
        <v>417.43</v>
      </c>
      <c r="H232" s="45">
        <v>25.045100000000001</v>
      </c>
      <c r="I232" s="46">
        <v>7.67842</v>
      </c>
      <c r="J232" s="70">
        <f t="shared" si="11"/>
        <v>32.723520000000001</v>
      </c>
      <c r="K232" s="76">
        <f>TRUNC(G232*(H232+I232),2)</f>
        <v>13659.77</v>
      </c>
    </row>
    <row r="233" spans="1:11">
      <c r="A233" s="7"/>
      <c r="B233" s="4"/>
      <c r="C233" s="4"/>
      <c r="D233" s="4"/>
      <c r="E233" s="4"/>
      <c r="F233" s="6"/>
      <c r="G233" s="6"/>
      <c r="H233" s="45"/>
      <c r="I233" s="46"/>
      <c r="J233" s="70"/>
      <c r="K233" s="76"/>
    </row>
    <row r="234" spans="1:11">
      <c r="A234" s="9" t="s">
        <v>827</v>
      </c>
      <c r="B234" s="10" t="s">
        <v>20</v>
      </c>
      <c r="C234" s="10"/>
      <c r="D234" s="10" t="s">
        <v>828</v>
      </c>
      <c r="E234" s="10"/>
      <c r="F234" s="8"/>
      <c r="G234" s="8"/>
      <c r="H234" s="44">
        <v>0</v>
      </c>
      <c r="I234" s="44">
        <v>0</v>
      </c>
      <c r="J234" s="71">
        <f t="shared" ref="J234:J239" si="12">H234+I234</f>
        <v>0</v>
      </c>
      <c r="K234" s="78">
        <f>K235</f>
        <v>102.09</v>
      </c>
    </row>
    <row r="235" spans="1:11">
      <c r="A235" s="7" t="s">
        <v>829</v>
      </c>
      <c r="B235" s="4" t="s">
        <v>20</v>
      </c>
      <c r="C235" s="4">
        <v>220059</v>
      </c>
      <c r="D235" s="4" t="s">
        <v>830</v>
      </c>
      <c r="E235" s="4" t="s">
        <v>4</v>
      </c>
      <c r="F235" s="6">
        <v>3.12</v>
      </c>
      <c r="G235" s="6">
        <v>3.12</v>
      </c>
      <c r="H235" s="45">
        <v>25.045100000000001</v>
      </c>
      <c r="I235" s="46">
        <v>7.67842</v>
      </c>
      <c r="J235" s="70">
        <f t="shared" si="12"/>
        <v>32.723520000000001</v>
      </c>
      <c r="K235" s="76">
        <f>TRUNC(G235*(H235+I235),2)</f>
        <v>102.09</v>
      </c>
    </row>
    <row r="236" spans="1:11">
      <c r="A236" s="7"/>
      <c r="B236" s="4"/>
      <c r="C236" s="4"/>
      <c r="D236" s="4"/>
      <c r="E236" s="4"/>
      <c r="F236" s="6"/>
      <c r="G236" s="6"/>
      <c r="H236" s="45">
        <v>0</v>
      </c>
      <c r="I236" s="46">
        <v>0</v>
      </c>
      <c r="J236" s="70">
        <f t="shared" si="12"/>
        <v>0</v>
      </c>
      <c r="K236" s="76">
        <f>TRUNC(G236*(H236+I236),2)</f>
        <v>0</v>
      </c>
    </row>
    <row r="237" spans="1:11">
      <c r="A237" s="18" t="s">
        <v>831</v>
      </c>
      <c r="B237" s="19" t="s">
        <v>20</v>
      </c>
      <c r="C237" s="19"/>
      <c r="D237" s="19" t="s">
        <v>832</v>
      </c>
      <c r="E237" s="19"/>
      <c r="F237" s="13"/>
      <c r="G237" s="13"/>
      <c r="H237" s="48"/>
      <c r="I237" s="44">
        <v>0</v>
      </c>
      <c r="J237" s="71">
        <f t="shared" si="12"/>
        <v>0</v>
      </c>
      <c r="K237" s="79">
        <f>K238+K241</f>
        <v>4676.97</v>
      </c>
    </row>
    <row r="238" spans="1:11">
      <c r="A238" s="9" t="s">
        <v>833</v>
      </c>
      <c r="B238" s="10" t="s">
        <v>20</v>
      </c>
      <c r="C238" s="10"/>
      <c r="D238" s="10" t="s">
        <v>834</v>
      </c>
      <c r="E238" s="10"/>
      <c r="F238" s="8"/>
      <c r="G238" s="8"/>
      <c r="H238" s="44">
        <v>0</v>
      </c>
      <c r="I238" s="44">
        <v>0</v>
      </c>
      <c r="J238" s="71">
        <f t="shared" si="12"/>
        <v>0</v>
      </c>
      <c r="K238" s="78">
        <f>K239</f>
        <v>4372.91</v>
      </c>
    </row>
    <row r="239" spans="1:11">
      <c r="A239" s="7" t="s">
        <v>835</v>
      </c>
      <c r="B239" s="4" t="s">
        <v>20</v>
      </c>
      <c r="C239" s="4">
        <v>261703</v>
      </c>
      <c r="D239" s="4" t="s">
        <v>836</v>
      </c>
      <c r="E239" s="4" t="s">
        <v>4</v>
      </c>
      <c r="F239" s="6">
        <v>417.43</v>
      </c>
      <c r="G239" s="6">
        <v>417.43</v>
      </c>
      <c r="H239" s="45">
        <v>3.5520999999999998</v>
      </c>
      <c r="I239" s="46">
        <v>6.9237099999999998</v>
      </c>
      <c r="J239" s="70">
        <f t="shared" si="12"/>
        <v>10.475809999999999</v>
      </c>
      <c r="K239" s="76">
        <f>TRUNC(G239*(H239+I239),2)</f>
        <v>4372.91</v>
      </c>
    </row>
    <row r="240" spans="1:11">
      <c r="A240" s="7"/>
      <c r="B240" s="4"/>
      <c r="C240" s="4"/>
      <c r="D240" s="4"/>
      <c r="E240" s="4"/>
      <c r="F240" s="6"/>
      <c r="G240" s="6"/>
      <c r="H240" s="45"/>
      <c r="I240" s="46"/>
      <c r="J240" s="70"/>
      <c r="K240" s="76"/>
    </row>
    <row r="241" spans="1:11">
      <c r="A241" s="7" t="s">
        <v>837</v>
      </c>
      <c r="B241" s="10" t="s">
        <v>20</v>
      </c>
      <c r="C241" s="10"/>
      <c r="D241" s="10" t="s">
        <v>838</v>
      </c>
      <c r="E241" s="10"/>
      <c r="F241" s="8"/>
      <c r="G241" s="8"/>
      <c r="H241" s="44">
        <v>0</v>
      </c>
      <c r="I241" s="44">
        <v>0</v>
      </c>
      <c r="J241" s="71">
        <f t="shared" ref="J241:J304" si="13">H241+I241</f>
        <v>0</v>
      </c>
      <c r="K241" s="78">
        <f>K242</f>
        <v>304.06</v>
      </c>
    </row>
    <row r="242" spans="1:11">
      <c r="A242" s="7" t="s">
        <v>839</v>
      </c>
      <c r="B242" s="4" t="s">
        <v>20</v>
      </c>
      <c r="C242" s="4">
        <v>261602</v>
      </c>
      <c r="D242" s="4" t="s">
        <v>840</v>
      </c>
      <c r="E242" s="4" t="s">
        <v>4</v>
      </c>
      <c r="F242" s="6">
        <v>15</v>
      </c>
      <c r="G242" s="6">
        <v>15</v>
      </c>
      <c r="H242" s="45">
        <v>8.7202999999999999</v>
      </c>
      <c r="I242" s="46">
        <v>11.55045</v>
      </c>
      <c r="J242" s="70">
        <f t="shared" si="13"/>
        <v>20.27075</v>
      </c>
      <c r="K242" s="76">
        <f>TRUNC(G242*(H242+I242),2)</f>
        <v>304.06</v>
      </c>
    </row>
    <row r="243" spans="1:11">
      <c r="A243" s="7"/>
      <c r="B243" s="4"/>
      <c r="C243" s="4"/>
      <c r="D243" s="4"/>
      <c r="E243" s="4"/>
      <c r="F243" s="6"/>
      <c r="G243" s="6"/>
      <c r="H243" s="45">
        <v>0</v>
      </c>
      <c r="I243" s="46">
        <v>0</v>
      </c>
      <c r="J243" s="70">
        <f t="shared" si="13"/>
        <v>0</v>
      </c>
      <c r="K243" s="76">
        <f>TRUNC(G243*(H243+I243),2)</f>
        <v>0</v>
      </c>
    </row>
    <row r="244" spans="1:11">
      <c r="A244" s="18" t="s">
        <v>841</v>
      </c>
      <c r="B244" s="19" t="s">
        <v>20</v>
      </c>
      <c r="C244" s="19"/>
      <c r="D244" s="19" t="s">
        <v>656</v>
      </c>
      <c r="E244" s="19"/>
      <c r="F244" s="13"/>
      <c r="G244" s="13"/>
      <c r="H244" s="48"/>
      <c r="I244" s="44">
        <v>0</v>
      </c>
      <c r="J244" s="71">
        <f t="shared" si="13"/>
        <v>0</v>
      </c>
      <c r="K244" s="78">
        <f>K245+K246</f>
        <v>1971.51</v>
      </c>
    </row>
    <row r="245" spans="1:11">
      <c r="A245" s="7" t="s">
        <v>842</v>
      </c>
      <c r="B245" s="4" t="s">
        <v>20</v>
      </c>
      <c r="C245" s="4">
        <v>270210</v>
      </c>
      <c r="D245" s="5" t="s">
        <v>843</v>
      </c>
      <c r="E245" s="4" t="s">
        <v>4</v>
      </c>
      <c r="F245" s="6">
        <v>89.47</v>
      </c>
      <c r="G245" s="6">
        <v>89.47</v>
      </c>
      <c r="H245" s="45">
        <v>12.2559</v>
      </c>
      <c r="I245" s="46">
        <v>4.4544699999999997</v>
      </c>
      <c r="J245" s="70">
        <f t="shared" si="13"/>
        <v>16.710370000000001</v>
      </c>
      <c r="K245" s="76">
        <f>TRUNC(G245*(H245+I245),2)</f>
        <v>1495.07</v>
      </c>
    </row>
    <row r="246" spans="1:11" ht="28.5">
      <c r="A246" s="7" t="s">
        <v>844</v>
      </c>
      <c r="B246" s="4" t="s">
        <v>20</v>
      </c>
      <c r="C246" s="4">
        <v>271715</v>
      </c>
      <c r="D246" s="12" t="s">
        <v>845</v>
      </c>
      <c r="E246" s="4" t="s">
        <v>67</v>
      </c>
      <c r="F246" s="6">
        <v>15.96</v>
      </c>
      <c r="G246" s="6">
        <v>15.96</v>
      </c>
      <c r="H246" s="45">
        <v>16.505299999999998</v>
      </c>
      <c r="I246" s="46">
        <v>13.347009999999999</v>
      </c>
      <c r="J246" s="70">
        <f t="shared" si="13"/>
        <v>29.852309999999996</v>
      </c>
      <c r="K246" s="76">
        <f>TRUNC(G246*(H246+I246),2)</f>
        <v>476.44</v>
      </c>
    </row>
    <row r="247" spans="1:11">
      <c r="A247" s="7"/>
      <c r="B247" s="4"/>
      <c r="C247" s="4"/>
      <c r="D247" s="12"/>
      <c r="E247" s="4"/>
      <c r="F247" s="6"/>
      <c r="G247" s="6"/>
      <c r="H247" s="45">
        <v>0</v>
      </c>
      <c r="I247" s="46">
        <v>0</v>
      </c>
      <c r="J247" s="70">
        <f t="shared" si="13"/>
        <v>0</v>
      </c>
      <c r="K247" s="76">
        <f>TRUNC(G247*(H247+I247),2)</f>
        <v>0</v>
      </c>
    </row>
    <row r="248" spans="1:11">
      <c r="A248" s="18">
        <v>7</v>
      </c>
      <c r="B248" s="19" t="s">
        <v>20</v>
      </c>
      <c r="C248" s="19"/>
      <c r="D248" s="19" t="s">
        <v>846</v>
      </c>
      <c r="E248" s="19" t="s">
        <v>506</v>
      </c>
      <c r="F248" s="13">
        <v>1</v>
      </c>
      <c r="G248" s="13">
        <v>1</v>
      </c>
      <c r="H248" s="48"/>
      <c r="I248" s="44">
        <v>0</v>
      </c>
      <c r="J248" s="71">
        <f t="shared" si="13"/>
        <v>0</v>
      </c>
      <c r="K248" s="77">
        <f>K249+K252+K255+K261+K266+K275+K279+K291+K298+K308+K311+K314+K317+K355+K370+K380+K385+K390+K394+K399+K402+K407+K414+K420+K425+K428+K431+K437+K442+K448+K452+K455+K460+K464+K469+K472+K475+K478+K481+K488+K492+K497+K501+K508+K512+K517+K520+K525+K529+K533+K537+K541+K545+K549+K552+K555+K558+K561+K565+K571</f>
        <v>346737.17</v>
      </c>
    </row>
    <row r="249" spans="1:11">
      <c r="A249" s="9" t="s">
        <v>847</v>
      </c>
      <c r="B249" s="10" t="s">
        <v>20</v>
      </c>
      <c r="C249" s="10"/>
      <c r="D249" s="10" t="s">
        <v>848</v>
      </c>
      <c r="E249" s="10"/>
      <c r="F249" s="8"/>
      <c r="G249" s="8"/>
      <c r="H249" s="44">
        <v>0</v>
      </c>
      <c r="I249" s="44">
        <v>0</v>
      </c>
      <c r="J249" s="71">
        <f t="shared" si="13"/>
        <v>0</v>
      </c>
      <c r="K249" s="78">
        <f>K250</f>
        <v>1066.92</v>
      </c>
    </row>
    <row r="250" spans="1:11" ht="19.5">
      <c r="A250" s="7" t="s">
        <v>849</v>
      </c>
      <c r="B250" s="4" t="s">
        <v>20</v>
      </c>
      <c r="C250" s="4">
        <v>20701</v>
      </c>
      <c r="D250" s="12" t="s">
        <v>850</v>
      </c>
      <c r="E250" s="4" t="s">
        <v>4</v>
      </c>
      <c r="F250" s="6">
        <v>254.52</v>
      </c>
      <c r="G250" s="6">
        <v>254.52</v>
      </c>
      <c r="H250" s="45">
        <v>2.9449999999999998</v>
      </c>
      <c r="I250" s="46">
        <v>1.24692</v>
      </c>
      <c r="J250" s="70">
        <f t="shared" si="13"/>
        <v>4.1919199999999996</v>
      </c>
      <c r="K250" s="76">
        <f>TRUNC(G250*(H250+I250),2)</f>
        <v>1066.92</v>
      </c>
    </row>
    <row r="251" spans="1:11">
      <c r="A251" s="7"/>
      <c r="B251" s="4"/>
      <c r="C251" s="4"/>
      <c r="D251" s="12"/>
      <c r="E251" s="4"/>
      <c r="F251" s="6"/>
      <c r="G251" s="6"/>
      <c r="H251" s="45">
        <v>0</v>
      </c>
      <c r="I251" s="46">
        <v>0</v>
      </c>
      <c r="J251" s="70">
        <f t="shared" si="13"/>
        <v>0</v>
      </c>
      <c r="K251" s="76">
        <f>TRUNC(G251*(H251+I251),2)</f>
        <v>0</v>
      </c>
    </row>
    <row r="252" spans="1:11">
      <c r="A252" s="18" t="s">
        <v>851</v>
      </c>
      <c r="B252" s="19" t="s">
        <v>2</v>
      </c>
      <c r="C252" s="19"/>
      <c r="D252" s="19" t="s">
        <v>852</v>
      </c>
      <c r="E252" s="19"/>
      <c r="F252" s="13"/>
      <c r="G252" s="13"/>
      <c r="H252" s="48"/>
      <c r="I252" s="44">
        <v>0</v>
      </c>
      <c r="J252" s="71">
        <f t="shared" si="13"/>
        <v>0</v>
      </c>
      <c r="K252" s="78">
        <f>K253</f>
        <v>644.30999999999995</v>
      </c>
    </row>
    <row r="253" spans="1:11">
      <c r="A253" s="7" t="s">
        <v>853</v>
      </c>
      <c r="B253" s="4" t="s">
        <v>20</v>
      </c>
      <c r="C253" s="4">
        <v>300101</v>
      </c>
      <c r="D253" s="4" t="s">
        <v>691</v>
      </c>
      <c r="E253" s="4" t="s">
        <v>25</v>
      </c>
      <c r="F253" s="6">
        <v>17.809999999999999</v>
      </c>
      <c r="G253" s="6">
        <v>17.809999999999999</v>
      </c>
      <c r="H253" s="45">
        <v>28.802299999999999</v>
      </c>
      <c r="I253" s="46">
        <v>7.3749000000000002</v>
      </c>
      <c r="J253" s="70">
        <f t="shared" si="13"/>
        <v>36.177199999999999</v>
      </c>
      <c r="K253" s="76">
        <f>TRUNC(G253*(H253+I253),2)</f>
        <v>644.30999999999995</v>
      </c>
    </row>
    <row r="254" spans="1:11">
      <c r="A254" s="7"/>
      <c r="B254" s="4"/>
      <c r="C254" s="4"/>
      <c r="D254" s="4"/>
      <c r="E254" s="4"/>
      <c r="F254" s="6"/>
      <c r="G254" s="6"/>
      <c r="H254" s="45">
        <v>0</v>
      </c>
      <c r="I254" s="46">
        <v>0</v>
      </c>
      <c r="J254" s="70">
        <f t="shared" si="13"/>
        <v>0</v>
      </c>
      <c r="K254" s="76">
        <f>TRUNC(G254*(H254+I254),2)</f>
        <v>0</v>
      </c>
    </row>
    <row r="255" spans="1:11">
      <c r="A255" s="18" t="s">
        <v>854</v>
      </c>
      <c r="B255" s="19" t="s">
        <v>20</v>
      </c>
      <c r="C255" s="19"/>
      <c r="D255" s="19" t="s">
        <v>855</v>
      </c>
      <c r="E255" s="19"/>
      <c r="F255" s="13"/>
      <c r="G255" s="13"/>
      <c r="H255" s="48"/>
      <c r="I255" s="44">
        <v>0</v>
      </c>
      <c r="J255" s="71">
        <f t="shared" si="13"/>
        <v>0</v>
      </c>
      <c r="K255" s="79">
        <f>K256</f>
        <v>102.62</v>
      </c>
    </row>
    <row r="256" spans="1:11">
      <c r="A256" s="9" t="s">
        <v>856</v>
      </c>
      <c r="B256" s="10" t="s">
        <v>20</v>
      </c>
      <c r="C256" s="10"/>
      <c r="D256" s="10" t="s">
        <v>857</v>
      </c>
      <c r="E256" s="10"/>
      <c r="F256" s="8"/>
      <c r="G256" s="8"/>
      <c r="H256" s="44">
        <v>0</v>
      </c>
      <c r="I256" s="44">
        <v>0</v>
      </c>
      <c r="J256" s="71">
        <f t="shared" si="13"/>
        <v>0</v>
      </c>
      <c r="K256" s="79">
        <f>K257+K258</f>
        <v>102.62</v>
      </c>
    </row>
    <row r="257" spans="1:11">
      <c r="A257" s="7" t="s">
        <v>858</v>
      </c>
      <c r="B257" s="4" t="s">
        <v>20</v>
      </c>
      <c r="C257" s="4">
        <v>40101</v>
      </c>
      <c r="D257" s="4" t="s">
        <v>639</v>
      </c>
      <c r="E257" s="4" t="s">
        <v>25</v>
      </c>
      <c r="F257" s="6">
        <v>2.35</v>
      </c>
      <c r="G257" s="6">
        <v>2.35</v>
      </c>
      <c r="H257" s="45">
        <v>0</v>
      </c>
      <c r="I257" s="46">
        <v>26.267430000000001</v>
      </c>
      <c r="J257" s="70">
        <f t="shared" si="13"/>
        <v>26.267430000000001</v>
      </c>
      <c r="K257" s="76">
        <f>TRUNC(G257*(H257+I257),2)</f>
        <v>61.72</v>
      </c>
    </row>
    <row r="258" spans="1:11">
      <c r="A258" s="7" t="s">
        <v>859</v>
      </c>
      <c r="B258" s="4" t="s">
        <v>20</v>
      </c>
      <c r="C258" s="4">
        <v>40902</v>
      </c>
      <c r="D258" s="4" t="s">
        <v>641</v>
      </c>
      <c r="E258" s="4" t="s">
        <v>25</v>
      </c>
      <c r="F258" s="6">
        <v>2.35</v>
      </c>
      <c r="G258" s="6">
        <v>2.35</v>
      </c>
      <c r="H258" s="45">
        <v>0</v>
      </c>
      <c r="I258" s="46">
        <v>17.407710000000002</v>
      </c>
      <c r="J258" s="70">
        <f t="shared" si="13"/>
        <v>17.407710000000002</v>
      </c>
      <c r="K258" s="76">
        <f>TRUNC(G258*(H258+I258),2)</f>
        <v>40.9</v>
      </c>
    </row>
    <row r="259" spans="1:11">
      <c r="A259" s="7"/>
      <c r="B259" s="4"/>
      <c r="C259" s="4"/>
      <c r="D259" s="4"/>
      <c r="E259" s="4"/>
      <c r="F259" s="6"/>
      <c r="G259" s="6"/>
      <c r="H259" s="45">
        <v>0</v>
      </c>
      <c r="I259" s="46">
        <v>0</v>
      </c>
      <c r="J259" s="70">
        <f t="shared" si="13"/>
        <v>0</v>
      </c>
      <c r="K259" s="76">
        <f>TRUNC(G259*(H259+I259),2)</f>
        <v>0</v>
      </c>
    </row>
    <row r="260" spans="1:11">
      <c r="A260" s="18" t="s">
        <v>860</v>
      </c>
      <c r="B260" s="19" t="s">
        <v>2</v>
      </c>
      <c r="C260" s="19"/>
      <c r="D260" s="19" t="s">
        <v>861</v>
      </c>
      <c r="E260" s="19"/>
      <c r="F260" s="13"/>
      <c r="G260" s="13"/>
      <c r="H260" s="48"/>
      <c r="I260" s="44">
        <v>0</v>
      </c>
      <c r="J260" s="71">
        <f t="shared" si="13"/>
        <v>0</v>
      </c>
      <c r="K260" s="79">
        <f>K261+K266+K275</f>
        <v>30213.15</v>
      </c>
    </row>
    <row r="261" spans="1:11">
      <c r="A261" s="9" t="s">
        <v>862</v>
      </c>
      <c r="B261" s="10" t="s">
        <v>20</v>
      </c>
      <c r="C261" s="10"/>
      <c r="D261" s="10" t="s">
        <v>863</v>
      </c>
      <c r="E261" s="10"/>
      <c r="F261" s="8"/>
      <c r="G261" s="8"/>
      <c r="H261" s="44">
        <v>0</v>
      </c>
      <c r="I261" s="44">
        <v>0</v>
      </c>
      <c r="J261" s="71">
        <f t="shared" si="13"/>
        <v>0</v>
      </c>
      <c r="K261" s="78">
        <f>K262+K263+K264</f>
        <v>21471.26</v>
      </c>
    </row>
    <row r="262" spans="1:11">
      <c r="A262" s="7" t="s">
        <v>864</v>
      </c>
      <c r="B262" s="4" t="s">
        <v>20</v>
      </c>
      <c r="C262" s="4">
        <v>50302</v>
      </c>
      <c r="D262" s="4" t="s">
        <v>865</v>
      </c>
      <c r="E262" s="4" t="s">
        <v>67</v>
      </c>
      <c r="F262" s="6">
        <v>192</v>
      </c>
      <c r="G262" s="6">
        <v>192</v>
      </c>
      <c r="H262" s="45">
        <v>26.292000000000002</v>
      </c>
      <c r="I262" s="46">
        <v>28.769480000000001</v>
      </c>
      <c r="J262" s="70">
        <f t="shared" si="13"/>
        <v>55.061480000000003</v>
      </c>
      <c r="K262" s="76">
        <f>TRUNC(G262*(H262+I262),2)</f>
        <v>10571.8</v>
      </c>
    </row>
    <row r="263" spans="1:11">
      <c r="A263" s="7" t="s">
        <v>866</v>
      </c>
      <c r="B263" s="4" t="s">
        <v>20</v>
      </c>
      <c r="C263" s="4">
        <v>52005</v>
      </c>
      <c r="D263" s="4" t="s">
        <v>867</v>
      </c>
      <c r="E263" s="4" t="s">
        <v>27</v>
      </c>
      <c r="F263" s="6">
        <v>774.88</v>
      </c>
      <c r="G263" s="6">
        <v>774.88</v>
      </c>
      <c r="H263" s="45">
        <v>8.1623999999999999</v>
      </c>
      <c r="I263" s="46">
        <v>2.32978</v>
      </c>
      <c r="J263" s="70">
        <f t="shared" si="13"/>
        <v>10.492179999999999</v>
      </c>
      <c r="K263" s="76">
        <f>TRUNC(G263*(H263+I263),2)</f>
        <v>8130.18</v>
      </c>
    </row>
    <row r="264" spans="1:11">
      <c r="A264" s="7" t="s">
        <v>868</v>
      </c>
      <c r="B264" s="4" t="s">
        <v>20</v>
      </c>
      <c r="C264" s="4">
        <v>52014</v>
      </c>
      <c r="D264" s="4" t="s">
        <v>869</v>
      </c>
      <c r="E264" s="4" t="s">
        <v>27</v>
      </c>
      <c r="F264" s="6">
        <v>213.52</v>
      </c>
      <c r="G264" s="6">
        <v>213.52</v>
      </c>
      <c r="H264" s="45">
        <v>10.927</v>
      </c>
      <c r="I264" s="46">
        <v>2.0426600000000001</v>
      </c>
      <c r="J264" s="70">
        <f t="shared" si="13"/>
        <v>12.969659999999999</v>
      </c>
      <c r="K264" s="76">
        <f>TRUNC(G264*(H264+I264),2)</f>
        <v>2769.28</v>
      </c>
    </row>
    <row r="265" spans="1:11">
      <c r="A265" s="7"/>
      <c r="B265" s="4"/>
      <c r="C265" s="4"/>
      <c r="D265" s="4"/>
      <c r="E265" s="4"/>
      <c r="F265" s="6"/>
      <c r="G265" s="6"/>
      <c r="H265" s="45">
        <v>0</v>
      </c>
      <c r="I265" s="46">
        <v>0</v>
      </c>
      <c r="J265" s="70">
        <f t="shared" si="13"/>
        <v>0</v>
      </c>
      <c r="K265" s="76">
        <f>TRUNC(G265*(H265+I265),2)</f>
        <v>0</v>
      </c>
    </row>
    <row r="266" spans="1:11">
      <c r="A266" s="9" t="s">
        <v>870</v>
      </c>
      <c r="B266" s="10" t="s">
        <v>2</v>
      </c>
      <c r="C266" s="10"/>
      <c r="D266" s="10" t="s">
        <v>871</v>
      </c>
      <c r="E266" s="10"/>
      <c r="F266" s="8"/>
      <c r="G266" s="8"/>
      <c r="H266" s="44"/>
      <c r="I266" s="44">
        <v>0</v>
      </c>
      <c r="J266" s="71">
        <f t="shared" si="13"/>
        <v>0</v>
      </c>
      <c r="K266" s="79">
        <f>K267+K268+K269+K270+K271+K272+K273</f>
        <v>8675.99</v>
      </c>
    </row>
    <row r="267" spans="1:11">
      <c r="A267" s="7" t="s">
        <v>872</v>
      </c>
      <c r="B267" s="4" t="s">
        <v>20</v>
      </c>
      <c r="C267" s="4">
        <v>50901</v>
      </c>
      <c r="D267" s="4" t="s">
        <v>873</v>
      </c>
      <c r="E267" s="4" t="s">
        <v>25</v>
      </c>
      <c r="F267" s="6">
        <v>11.72</v>
      </c>
      <c r="G267" s="6">
        <v>11.72</v>
      </c>
      <c r="H267" s="45">
        <v>0</v>
      </c>
      <c r="I267" s="46">
        <v>33.264969999999998</v>
      </c>
      <c r="J267" s="70">
        <f t="shared" si="13"/>
        <v>33.264969999999998</v>
      </c>
      <c r="K267" s="76">
        <f t="shared" ref="K267:K274" si="14">TRUNC(G267*(H267+I267),2)</f>
        <v>389.86</v>
      </c>
    </row>
    <row r="268" spans="1:11">
      <c r="A268" s="7" t="s">
        <v>874</v>
      </c>
      <c r="B268" s="4" t="s">
        <v>20</v>
      </c>
      <c r="C268" s="4">
        <v>50902</v>
      </c>
      <c r="D268" s="4" t="s">
        <v>711</v>
      </c>
      <c r="E268" s="4" t="s">
        <v>4</v>
      </c>
      <c r="F268" s="6">
        <v>20.010000000000002</v>
      </c>
      <c r="G268" s="6">
        <v>20.010000000000002</v>
      </c>
      <c r="H268" s="45">
        <v>0</v>
      </c>
      <c r="I268" s="46">
        <v>4.0935199999999998</v>
      </c>
      <c r="J268" s="70">
        <f t="shared" si="13"/>
        <v>4.0935199999999998</v>
      </c>
      <c r="K268" s="76">
        <f t="shared" si="14"/>
        <v>81.91</v>
      </c>
    </row>
    <row r="269" spans="1:11" ht="19.5">
      <c r="A269" s="7" t="s">
        <v>875</v>
      </c>
      <c r="B269" s="4" t="s">
        <v>2</v>
      </c>
      <c r="C269" s="4">
        <v>96616</v>
      </c>
      <c r="D269" s="12" t="s">
        <v>876</v>
      </c>
      <c r="E269" s="4" t="s">
        <v>25</v>
      </c>
      <c r="F269" s="6">
        <v>1</v>
      </c>
      <c r="G269" s="6">
        <v>1</v>
      </c>
      <c r="H269" s="45">
        <v>361.9196</v>
      </c>
      <c r="I269" s="46">
        <v>171.22230999999999</v>
      </c>
      <c r="J269" s="70">
        <f t="shared" si="13"/>
        <v>533.14191000000005</v>
      </c>
      <c r="K269" s="76">
        <f t="shared" si="14"/>
        <v>533.14</v>
      </c>
    </row>
    <row r="270" spans="1:11" ht="19.5">
      <c r="A270" s="7" t="s">
        <v>877</v>
      </c>
      <c r="B270" s="4" t="s">
        <v>2</v>
      </c>
      <c r="C270" s="4">
        <v>94971</v>
      </c>
      <c r="D270" s="12" t="s">
        <v>878</v>
      </c>
      <c r="E270" s="4" t="s">
        <v>25</v>
      </c>
      <c r="F270" s="6">
        <v>11.24</v>
      </c>
      <c r="G270" s="6">
        <v>11.24</v>
      </c>
      <c r="H270" s="45">
        <v>361.95240000000001</v>
      </c>
      <c r="I270" s="46">
        <v>37.629199999999997</v>
      </c>
      <c r="J270" s="70">
        <f t="shared" si="13"/>
        <v>399.58159999999998</v>
      </c>
      <c r="K270" s="76">
        <f t="shared" si="14"/>
        <v>4491.29</v>
      </c>
    </row>
    <row r="271" spans="1:11">
      <c r="A271" s="7" t="s">
        <v>879</v>
      </c>
      <c r="B271" s="4" t="s">
        <v>20</v>
      </c>
      <c r="C271" s="4">
        <v>51026</v>
      </c>
      <c r="D271" s="4" t="s">
        <v>880</v>
      </c>
      <c r="E271" s="4" t="s">
        <v>25</v>
      </c>
      <c r="F271" s="6">
        <v>11.24</v>
      </c>
      <c r="G271" s="6">
        <v>11.24</v>
      </c>
      <c r="H271" s="45">
        <v>8.2000000000000003E-2</v>
      </c>
      <c r="I271" s="46">
        <v>30.976209999999998</v>
      </c>
      <c r="J271" s="70">
        <f t="shared" si="13"/>
        <v>31.058209999999999</v>
      </c>
      <c r="K271" s="76">
        <f t="shared" si="14"/>
        <v>349.09</v>
      </c>
    </row>
    <row r="272" spans="1:11">
      <c r="A272" s="7" t="s">
        <v>881</v>
      </c>
      <c r="B272" s="4" t="s">
        <v>20</v>
      </c>
      <c r="C272" s="4">
        <v>52014</v>
      </c>
      <c r="D272" s="4" t="s">
        <v>707</v>
      </c>
      <c r="E272" s="4" t="s">
        <v>27</v>
      </c>
      <c r="F272" s="6">
        <v>147.19999999999999</v>
      </c>
      <c r="G272" s="6">
        <v>147.19999999999999</v>
      </c>
      <c r="H272" s="45">
        <v>10.927</v>
      </c>
      <c r="I272" s="46">
        <v>2.0426600000000001</v>
      </c>
      <c r="J272" s="70">
        <f t="shared" si="13"/>
        <v>12.969659999999999</v>
      </c>
      <c r="K272" s="76">
        <f t="shared" si="14"/>
        <v>1909.13</v>
      </c>
    </row>
    <row r="273" spans="1:11">
      <c r="A273" s="7" t="s">
        <v>882</v>
      </c>
      <c r="B273" s="4" t="s">
        <v>20</v>
      </c>
      <c r="C273" s="4">
        <v>52004</v>
      </c>
      <c r="D273" s="4" t="s">
        <v>703</v>
      </c>
      <c r="E273" s="4" t="s">
        <v>27</v>
      </c>
      <c r="F273" s="6">
        <v>85.3</v>
      </c>
      <c r="G273" s="6">
        <v>85.3</v>
      </c>
      <c r="H273" s="45">
        <v>8.4741999999999997</v>
      </c>
      <c r="I273" s="46">
        <v>2.32978</v>
      </c>
      <c r="J273" s="70">
        <f t="shared" si="13"/>
        <v>10.803979999999999</v>
      </c>
      <c r="K273" s="76">
        <f t="shared" si="14"/>
        <v>921.57</v>
      </c>
    </row>
    <row r="274" spans="1:11">
      <c r="A274" s="7"/>
      <c r="B274" s="4"/>
      <c r="C274" s="4"/>
      <c r="D274" s="4"/>
      <c r="E274" s="4"/>
      <c r="F274" s="6"/>
      <c r="G274" s="6"/>
      <c r="H274" s="45">
        <v>0</v>
      </c>
      <c r="I274" s="46">
        <v>0</v>
      </c>
      <c r="J274" s="70">
        <f t="shared" si="13"/>
        <v>0</v>
      </c>
      <c r="K274" s="76">
        <f t="shared" si="14"/>
        <v>0</v>
      </c>
    </row>
    <row r="275" spans="1:11">
      <c r="A275" s="9" t="s">
        <v>883</v>
      </c>
      <c r="B275" s="10" t="s">
        <v>20</v>
      </c>
      <c r="C275" s="10"/>
      <c r="D275" s="10" t="s">
        <v>884</v>
      </c>
      <c r="E275" s="10"/>
      <c r="F275" s="8"/>
      <c r="G275" s="8"/>
      <c r="H275" s="44"/>
      <c r="I275" s="44">
        <v>0</v>
      </c>
      <c r="J275" s="71">
        <f t="shared" si="13"/>
        <v>0</v>
      </c>
      <c r="K275" s="79">
        <f>K276</f>
        <v>65.900000000000006</v>
      </c>
    </row>
    <row r="276" spans="1:11">
      <c r="A276" s="7" t="s">
        <v>885</v>
      </c>
      <c r="B276" s="4" t="s">
        <v>20</v>
      </c>
      <c r="C276" s="4">
        <v>50251</v>
      </c>
      <c r="D276" s="4" t="s">
        <v>886</v>
      </c>
      <c r="E276" s="4" t="s">
        <v>506</v>
      </c>
      <c r="F276" s="6">
        <v>6</v>
      </c>
      <c r="G276" s="6">
        <v>6</v>
      </c>
      <c r="H276" s="45">
        <v>10.984400000000001</v>
      </c>
      <c r="I276" s="46">
        <v>0</v>
      </c>
      <c r="J276" s="70">
        <f t="shared" si="13"/>
        <v>10.984400000000001</v>
      </c>
      <c r="K276" s="76">
        <f>TRUNC(G276*(H276+I276),2)</f>
        <v>65.900000000000006</v>
      </c>
    </row>
    <row r="277" spans="1:11">
      <c r="A277" s="7"/>
      <c r="B277" s="4"/>
      <c r="C277" s="4"/>
      <c r="D277" s="4"/>
      <c r="E277" s="4"/>
      <c r="F277" s="6"/>
      <c r="G277" s="6"/>
      <c r="H277" s="45">
        <v>0</v>
      </c>
      <c r="I277" s="46">
        <v>0</v>
      </c>
      <c r="J277" s="70">
        <f t="shared" si="13"/>
        <v>0</v>
      </c>
      <c r="K277" s="76">
        <f>TRUNC(G277*(H277+I277),2)</f>
        <v>0</v>
      </c>
    </row>
    <row r="278" spans="1:11">
      <c r="A278" s="18" t="s">
        <v>887</v>
      </c>
      <c r="B278" s="19" t="s">
        <v>20</v>
      </c>
      <c r="C278" s="19"/>
      <c r="D278" s="19" t="s">
        <v>1234</v>
      </c>
      <c r="E278" s="19"/>
      <c r="F278" s="13"/>
      <c r="G278" s="13"/>
      <c r="H278" s="48"/>
      <c r="I278" s="44">
        <v>0</v>
      </c>
      <c r="J278" s="71">
        <f t="shared" si="13"/>
        <v>0</v>
      </c>
      <c r="K278" s="79">
        <f>K279+K291+K298+K308+K311+K314</f>
        <v>65628.37000000001</v>
      </c>
    </row>
    <row r="279" spans="1:11">
      <c r="A279" s="9" t="s">
        <v>888</v>
      </c>
      <c r="B279" s="10" t="s">
        <v>2</v>
      </c>
      <c r="C279" s="10"/>
      <c r="D279" s="10" t="s">
        <v>1235</v>
      </c>
      <c r="E279" s="10"/>
      <c r="F279" s="8"/>
      <c r="G279" s="8"/>
      <c r="H279" s="44">
        <v>0</v>
      </c>
      <c r="I279" s="44">
        <v>0</v>
      </c>
      <c r="J279" s="71">
        <f t="shared" si="13"/>
        <v>0</v>
      </c>
      <c r="K279" s="78">
        <f>K280+K281+K282+K283+K284+K285+K286+K287+K288+K289</f>
        <v>9990.17</v>
      </c>
    </row>
    <row r="280" spans="1:11">
      <c r="A280" s="7" t="s">
        <v>889</v>
      </c>
      <c r="B280" s="4" t="s">
        <v>20</v>
      </c>
      <c r="C280" s="4">
        <v>40101</v>
      </c>
      <c r="D280" s="4" t="s">
        <v>599</v>
      </c>
      <c r="E280" s="4" t="s">
        <v>25</v>
      </c>
      <c r="F280" s="6">
        <v>10.08</v>
      </c>
      <c r="G280" s="6">
        <v>10.08</v>
      </c>
      <c r="H280" s="45">
        <v>0</v>
      </c>
      <c r="I280" s="46">
        <v>26.267430000000001</v>
      </c>
      <c r="J280" s="70">
        <f t="shared" si="13"/>
        <v>26.267430000000001</v>
      </c>
      <c r="K280" s="76">
        <f>TRUNC(G280*(H280+I280),2)</f>
        <v>264.77</v>
      </c>
    </row>
    <row r="281" spans="1:11">
      <c r="A281" s="7" t="s">
        <v>890</v>
      </c>
      <c r="B281" s="4" t="s">
        <v>20</v>
      </c>
      <c r="C281" s="4">
        <v>50902</v>
      </c>
      <c r="D281" s="4" t="s">
        <v>891</v>
      </c>
      <c r="E281" s="4" t="s">
        <v>4</v>
      </c>
      <c r="F281" s="6">
        <v>33.6</v>
      </c>
      <c r="G281" s="6">
        <v>33.6</v>
      </c>
      <c r="H281" s="45">
        <v>0</v>
      </c>
      <c r="I281" s="46">
        <v>4.0935199999999998</v>
      </c>
      <c r="J281" s="70">
        <f t="shared" si="13"/>
        <v>4.0935199999999998</v>
      </c>
      <c r="K281" s="76">
        <f>TRUNC(G281*(H281+I281),2)</f>
        <v>137.54</v>
      </c>
    </row>
    <row r="282" spans="1:11" ht="19.5">
      <c r="A282" s="7" t="s">
        <v>892</v>
      </c>
      <c r="B282" s="4" t="s">
        <v>2</v>
      </c>
      <c r="C282" s="4">
        <v>96616</v>
      </c>
      <c r="D282" s="12" t="s">
        <v>893</v>
      </c>
      <c r="E282" s="4" t="s">
        <v>25</v>
      </c>
      <c r="F282" s="6">
        <v>0.98</v>
      </c>
      <c r="G282" s="6">
        <v>0.98</v>
      </c>
      <c r="H282" s="45">
        <v>361.9196</v>
      </c>
      <c r="I282" s="46">
        <v>171.22230999999999</v>
      </c>
      <c r="J282" s="70">
        <f t="shared" si="13"/>
        <v>533.14191000000005</v>
      </c>
      <c r="K282" s="76">
        <f>TRUNC(G282*(H282+I282),2)</f>
        <v>522.47</v>
      </c>
    </row>
    <row r="283" spans="1:11">
      <c r="A283" s="7" t="s">
        <v>894</v>
      </c>
      <c r="B283" s="4" t="s">
        <v>20</v>
      </c>
      <c r="C283" s="4">
        <v>60191</v>
      </c>
      <c r="D283" s="4" t="s">
        <v>895</v>
      </c>
      <c r="E283" s="4" t="s">
        <v>4</v>
      </c>
      <c r="F283" s="6">
        <v>84</v>
      </c>
      <c r="G283" s="6">
        <v>84</v>
      </c>
      <c r="H283" s="45">
        <v>19.778500000000001</v>
      </c>
      <c r="I283" s="46">
        <v>8.8843300000000003</v>
      </c>
      <c r="J283" s="70">
        <f t="shared" si="13"/>
        <v>28.66283</v>
      </c>
      <c r="K283" s="76">
        <f t="shared" ref="K283:K346" si="15">TRUNC(G283*(H283+I283),2)</f>
        <v>2407.67</v>
      </c>
    </row>
    <row r="284" spans="1:11">
      <c r="A284" s="7" t="s">
        <v>896</v>
      </c>
      <c r="B284" s="4" t="s">
        <v>20</v>
      </c>
      <c r="C284" s="4">
        <v>51030</v>
      </c>
      <c r="D284" s="12" t="s">
        <v>897</v>
      </c>
      <c r="E284" s="4" t="s">
        <v>25</v>
      </c>
      <c r="F284" s="6">
        <v>5.88</v>
      </c>
      <c r="G284" s="6">
        <v>5.88</v>
      </c>
      <c r="H284" s="45">
        <v>360.13130000000001</v>
      </c>
      <c r="I284" s="46">
        <v>60.738309999999998</v>
      </c>
      <c r="J284" s="70">
        <f t="shared" si="13"/>
        <v>420.86961000000002</v>
      </c>
      <c r="K284" s="76">
        <f t="shared" si="15"/>
        <v>2474.71</v>
      </c>
    </row>
    <row r="285" spans="1:11">
      <c r="A285" s="7" t="s">
        <v>898</v>
      </c>
      <c r="B285" s="4" t="s">
        <v>20</v>
      </c>
      <c r="C285" s="4">
        <v>51055</v>
      </c>
      <c r="D285" s="12" t="s">
        <v>717</v>
      </c>
      <c r="E285" s="4" t="s">
        <v>25</v>
      </c>
      <c r="F285" s="6">
        <v>5.88</v>
      </c>
      <c r="G285" s="6">
        <v>5.88</v>
      </c>
      <c r="H285" s="45">
        <v>0</v>
      </c>
      <c r="I285" s="46">
        <v>37.169809999999998</v>
      </c>
      <c r="J285" s="70">
        <f t="shared" si="13"/>
        <v>37.169809999999998</v>
      </c>
      <c r="K285" s="76">
        <f t="shared" si="15"/>
        <v>218.55</v>
      </c>
    </row>
    <row r="286" spans="1:11">
      <c r="A286" s="7" t="s">
        <v>899</v>
      </c>
      <c r="B286" s="4" t="s">
        <v>20</v>
      </c>
      <c r="C286" s="4">
        <v>40902</v>
      </c>
      <c r="D286" s="4" t="s">
        <v>900</v>
      </c>
      <c r="E286" s="4" t="s">
        <v>25</v>
      </c>
      <c r="F286" s="6">
        <v>4.2</v>
      </c>
      <c r="G286" s="6">
        <v>4.2</v>
      </c>
      <c r="H286" s="45">
        <v>0</v>
      </c>
      <c r="I286" s="46">
        <v>17.407710000000002</v>
      </c>
      <c r="J286" s="70">
        <f t="shared" si="13"/>
        <v>17.407710000000002</v>
      </c>
      <c r="K286" s="76">
        <f t="shared" si="15"/>
        <v>73.11</v>
      </c>
    </row>
    <row r="287" spans="1:11">
      <c r="A287" s="7" t="s">
        <v>901</v>
      </c>
      <c r="B287" s="4" t="s">
        <v>20</v>
      </c>
      <c r="C287" s="4">
        <v>52004</v>
      </c>
      <c r="D287" s="4" t="s">
        <v>902</v>
      </c>
      <c r="E287" s="4" t="s">
        <v>27</v>
      </c>
      <c r="F287" s="6">
        <v>232.2</v>
      </c>
      <c r="G287" s="6">
        <v>232.2</v>
      </c>
      <c r="H287" s="45">
        <v>8.4741999999999997</v>
      </c>
      <c r="I287" s="46">
        <v>2.32978</v>
      </c>
      <c r="J287" s="70">
        <f t="shared" si="13"/>
        <v>10.803979999999999</v>
      </c>
      <c r="K287" s="76">
        <f t="shared" si="15"/>
        <v>2508.6799999999998</v>
      </c>
    </row>
    <row r="288" spans="1:11">
      <c r="A288" s="7" t="s">
        <v>903</v>
      </c>
      <c r="B288" s="4" t="s">
        <v>20</v>
      </c>
      <c r="C288" s="4">
        <v>52005</v>
      </c>
      <c r="D288" s="4" t="s">
        <v>867</v>
      </c>
      <c r="E288" s="4" t="s">
        <v>27</v>
      </c>
      <c r="F288" s="6">
        <v>9.9</v>
      </c>
      <c r="G288" s="6">
        <v>9.9</v>
      </c>
      <c r="H288" s="45">
        <v>8.1623999999999999</v>
      </c>
      <c r="I288" s="46">
        <v>2.32978</v>
      </c>
      <c r="J288" s="70">
        <f t="shared" si="13"/>
        <v>10.492179999999999</v>
      </c>
      <c r="K288" s="76">
        <f t="shared" si="15"/>
        <v>103.87</v>
      </c>
    </row>
    <row r="289" spans="1:11">
      <c r="A289" s="7" t="s">
        <v>904</v>
      </c>
      <c r="B289" s="4" t="s">
        <v>20</v>
      </c>
      <c r="C289" s="4">
        <v>52014</v>
      </c>
      <c r="D289" s="4" t="s">
        <v>905</v>
      </c>
      <c r="E289" s="4" t="s">
        <v>27</v>
      </c>
      <c r="F289" s="6">
        <v>98.6</v>
      </c>
      <c r="G289" s="6">
        <v>98.6</v>
      </c>
      <c r="H289" s="45">
        <v>10.927</v>
      </c>
      <c r="I289" s="46">
        <v>2.0426600000000001</v>
      </c>
      <c r="J289" s="70">
        <f t="shared" si="13"/>
        <v>12.969659999999999</v>
      </c>
      <c r="K289" s="76">
        <f t="shared" si="15"/>
        <v>1278.8</v>
      </c>
    </row>
    <row r="290" spans="1:11">
      <c r="A290" s="7"/>
      <c r="B290" s="4"/>
      <c r="C290" s="4"/>
      <c r="D290" s="4"/>
      <c r="E290" s="4"/>
      <c r="F290" s="6"/>
      <c r="G290" s="6"/>
      <c r="H290" s="45">
        <v>0</v>
      </c>
      <c r="I290" s="46">
        <v>0</v>
      </c>
      <c r="J290" s="70">
        <f t="shared" si="13"/>
        <v>0</v>
      </c>
      <c r="K290" s="76">
        <f t="shared" si="15"/>
        <v>0</v>
      </c>
    </row>
    <row r="291" spans="1:11">
      <c r="A291" s="9" t="s">
        <v>906</v>
      </c>
      <c r="B291" s="10" t="s">
        <v>2</v>
      </c>
      <c r="C291" s="10"/>
      <c r="D291" s="10" t="s">
        <v>1236</v>
      </c>
      <c r="E291" s="10"/>
      <c r="F291" s="8"/>
      <c r="G291" s="8"/>
      <c r="H291" s="44"/>
      <c r="I291" s="44">
        <v>0</v>
      </c>
      <c r="J291" s="71">
        <f t="shared" si="13"/>
        <v>0</v>
      </c>
      <c r="K291" s="78">
        <f>K292+K293+K294+K295+K296</f>
        <v>13972.31</v>
      </c>
    </row>
    <row r="292" spans="1:11">
      <c r="A292" s="7" t="s">
        <v>907</v>
      </c>
      <c r="B292" s="4" t="s">
        <v>20</v>
      </c>
      <c r="C292" s="4">
        <v>60205</v>
      </c>
      <c r="D292" s="12" t="s">
        <v>908</v>
      </c>
      <c r="E292" s="4" t="s">
        <v>4</v>
      </c>
      <c r="F292" s="6">
        <v>111.98</v>
      </c>
      <c r="G292" s="6">
        <v>111.98</v>
      </c>
      <c r="H292" s="45">
        <v>29.540600000000001</v>
      </c>
      <c r="I292" s="46">
        <v>18.072189999999999</v>
      </c>
      <c r="J292" s="70">
        <f t="shared" si="13"/>
        <v>47.612790000000004</v>
      </c>
      <c r="K292" s="76">
        <f t="shared" si="15"/>
        <v>5331.68</v>
      </c>
    </row>
    <row r="293" spans="1:11">
      <c r="A293" s="7" t="s">
        <v>909</v>
      </c>
      <c r="B293" s="4" t="s">
        <v>20</v>
      </c>
      <c r="C293" s="4">
        <v>51030</v>
      </c>
      <c r="D293" s="12" t="s">
        <v>910</v>
      </c>
      <c r="E293" s="4" t="s">
        <v>25</v>
      </c>
      <c r="F293" s="6">
        <v>5.78</v>
      </c>
      <c r="G293" s="6">
        <v>5.78</v>
      </c>
      <c r="H293" s="45">
        <v>360.13130000000001</v>
      </c>
      <c r="I293" s="46">
        <v>60.738309999999998</v>
      </c>
      <c r="J293" s="70">
        <f t="shared" si="13"/>
        <v>420.86961000000002</v>
      </c>
      <c r="K293" s="76">
        <f t="shared" si="15"/>
        <v>2432.62</v>
      </c>
    </row>
    <row r="294" spans="1:11">
      <c r="A294" s="7" t="s">
        <v>911</v>
      </c>
      <c r="B294" s="4" t="s">
        <v>20</v>
      </c>
      <c r="C294" s="4">
        <v>60801</v>
      </c>
      <c r="D294" s="12" t="s">
        <v>912</v>
      </c>
      <c r="E294" s="4" t="s">
        <v>25</v>
      </c>
      <c r="F294" s="6">
        <v>5.78</v>
      </c>
      <c r="G294" s="6">
        <v>5.78</v>
      </c>
      <c r="H294" s="45">
        <v>0</v>
      </c>
      <c r="I294" s="46">
        <v>37.169809999999998</v>
      </c>
      <c r="J294" s="70">
        <f t="shared" si="13"/>
        <v>37.169809999999998</v>
      </c>
      <c r="K294" s="76">
        <f t="shared" si="15"/>
        <v>214.84</v>
      </c>
    </row>
    <row r="295" spans="1:11">
      <c r="A295" s="7" t="s">
        <v>913</v>
      </c>
      <c r="B295" s="4" t="s">
        <v>20</v>
      </c>
      <c r="C295" s="4">
        <v>60305</v>
      </c>
      <c r="D295" s="4" t="s">
        <v>914</v>
      </c>
      <c r="E295" s="4" t="s">
        <v>27</v>
      </c>
      <c r="F295" s="6">
        <v>389</v>
      </c>
      <c r="G295" s="6">
        <v>389</v>
      </c>
      <c r="H295" s="45">
        <v>8.1623999999999999</v>
      </c>
      <c r="I295" s="46">
        <v>2.32978</v>
      </c>
      <c r="J295" s="70">
        <f t="shared" si="13"/>
        <v>10.492179999999999</v>
      </c>
      <c r="K295" s="76">
        <f t="shared" si="15"/>
        <v>4081.45</v>
      </c>
    </row>
    <row r="296" spans="1:11">
      <c r="A296" s="7" t="s">
        <v>915</v>
      </c>
      <c r="B296" s="4" t="s">
        <v>20</v>
      </c>
      <c r="C296" s="4">
        <v>60314</v>
      </c>
      <c r="D296" s="4" t="s">
        <v>916</v>
      </c>
      <c r="E296" s="4" t="s">
        <v>27</v>
      </c>
      <c r="F296" s="6">
        <v>147.4</v>
      </c>
      <c r="G296" s="6">
        <v>147.4</v>
      </c>
      <c r="H296" s="45">
        <v>10.927</v>
      </c>
      <c r="I296" s="46">
        <v>2.0426600000000001</v>
      </c>
      <c r="J296" s="70">
        <f t="shared" si="13"/>
        <v>12.969659999999999</v>
      </c>
      <c r="K296" s="76">
        <f t="shared" si="15"/>
        <v>1911.72</v>
      </c>
    </row>
    <row r="297" spans="1:11">
      <c r="A297" s="7"/>
      <c r="B297" s="4"/>
      <c r="C297" s="4"/>
      <c r="D297" s="4"/>
      <c r="E297" s="4"/>
      <c r="F297" s="6"/>
      <c r="G297" s="6"/>
      <c r="H297" s="45">
        <v>0</v>
      </c>
      <c r="I297" s="46">
        <v>0</v>
      </c>
      <c r="J297" s="70">
        <f t="shared" si="13"/>
        <v>0</v>
      </c>
      <c r="K297" s="76">
        <f t="shared" si="15"/>
        <v>0</v>
      </c>
    </row>
    <row r="298" spans="1:11">
      <c r="A298" s="9" t="s">
        <v>917</v>
      </c>
      <c r="B298" s="10" t="s">
        <v>20</v>
      </c>
      <c r="C298" s="10"/>
      <c r="D298" s="10" t="s">
        <v>918</v>
      </c>
      <c r="E298" s="10"/>
      <c r="F298" s="8"/>
      <c r="G298" s="8"/>
      <c r="H298" s="44"/>
      <c r="I298" s="44">
        <v>0</v>
      </c>
      <c r="J298" s="71">
        <f t="shared" si="13"/>
        <v>0</v>
      </c>
      <c r="K298" s="78">
        <f>K299+K300+K301+K302+K303+K304+K305+K306</f>
        <v>18373.18</v>
      </c>
    </row>
    <row r="299" spans="1:11">
      <c r="A299" s="7" t="s">
        <v>919</v>
      </c>
      <c r="B299" s="4" t="s">
        <v>20</v>
      </c>
      <c r="C299" s="4">
        <v>60205</v>
      </c>
      <c r="D299" s="12" t="s">
        <v>920</v>
      </c>
      <c r="E299" s="4" t="s">
        <v>4</v>
      </c>
      <c r="F299" s="6">
        <v>158</v>
      </c>
      <c r="G299" s="6">
        <v>158</v>
      </c>
      <c r="H299" s="45">
        <v>29.540600000000001</v>
      </c>
      <c r="I299" s="46">
        <v>18.072189999999999</v>
      </c>
      <c r="J299" s="70">
        <f t="shared" si="13"/>
        <v>47.612790000000004</v>
      </c>
      <c r="K299" s="76">
        <f t="shared" si="15"/>
        <v>7522.82</v>
      </c>
    </row>
    <row r="300" spans="1:11">
      <c r="A300" s="7" t="s">
        <v>921</v>
      </c>
      <c r="B300" s="4" t="s">
        <v>20</v>
      </c>
      <c r="C300" s="4">
        <v>51030</v>
      </c>
      <c r="D300" s="12" t="s">
        <v>897</v>
      </c>
      <c r="E300" s="4" t="s">
        <v>25</v>
      </c>
      <c r="F300" s="6">
        <v>10.24</v>
      </c>
      <c r="G300" s="6">
        <v>10.24</v>
      </c>
      <c r="H300" s="45">
        <v>360.13130000000001</v>
      </c>
      <c r="I300" s="46">
        <v>60.738309999999998</v>
      </c>
      <c r="J300" s="70">
        <f t="shared" si="13"/>
        <v>420.86961000000002</v>
      </c>
      <c r="K300" s="76">
        <f t="shared" si="15"/>
        <v>4309.7</v>
      </c>
    </row>
    <row r="301" spans="1:11">
      <c r="A301" s="7" t="s">
        <v>922</v>
      </c>
      <c r="B301" s="4" t="s">
        <v>20</v>
      </c>
      <c r="C301" s="4">
        <v>60801</v>
      </c>
      <c r="D301" s="12" t="s">
        <v>912</v>
      </c>
      <c r="E301" s="4" t="s">
        <v>25</v>
      </c>
      <c r="F301" s="6">
        <v>10.24</v>
      </c>
      <c r="G301" s="6">
        <v>10.24</v>
      </c>
      <c r="H301" s="45">
        <v>0</v>
      </c>
      <c r="I301" s="46">
        <v>37.169809999999998</v>
      </c>
      <c r="J301" s="70">
        <f t="shared" si="13"/>
        <v>37.169809999999998</v>
      </c>
      <c r="K301" s="76">
        <f t="shared" si="15"/>
        <v>380.61</v>
      </c>
    </row>
    <row r="302" spans="1:11">
      <c r="A302" s="7" t="s">
        <v>923</v>
      </c>
      <c r="B302" s="4" t="s">
        <v>20</v>
      </c>
      <c r="C302" s="4">
        <v>60303</v>
      </c>
      <c r="D302" s="4" t="s">
        <v>924</v>
      </c>
      <c r="E302" s="4" t="s">
        <v>27</v>
      </c>
      <c r="F302" s="6">
        <v>54.8</v>
      </c>
      <c r="G302" s="6">
        <v>54.8</v>
      </c>
      <c r="H302" s="45">
        <v>8.6709999999999994</v>
      </c>
      <c r="I302" s="46">
        <v>2.32978</v>
      </c>
      <c r="J302" s="70">
        <f t="shared" si="13"/>
        <v>11.000779999999999</v>
      </c>
      <c r="K302" s="76">
        <f t="shared" si="15"/>
        <v>602.84</v>
      </c>
    </row>
    <row r="303" spans="1:11">
      <c r="A303" s="7" t="s">
        <v>925</v>
      </c>
      <c r="B303" s="4" t="s">
        <v>20</v>
      </c>
      <c r="C303" s="4">
        <v>60304</v>
      </c>
      <c r="D303" s="4" t="s">
        <v>926</v>
      </c>
      <c r="E303" s="4" t="s">
        <v>27</v>
      </c>
      <c r="F303" s="6">
        <v>245.9</v>
      </c>
      <c r="G303" s="6">
        <v>245.9</v>
      </c>
      <c r="H303" s="45">
        <v>8.4741999999999997</v>
      </c>
      <c r="I303" s="46">
        <v>2.32978</v>
      </c>
      <c r="J303" s="70">
        <f t="shared" si="13"/>
        <v>10.803979999999999</v>
      </c>
      <c r="K303" s="76">
        <f t="shared" si="15"/>
        <v>2656.69</v>
      </c>
    </row>
    <row r="304" spans="1:11">
      <c r="A304" s="7" t="s">
        <v>927</v>
      </c>
      <c r="B304" s="4" t="s">
        <v>20</v>
      </c>
      <c r="C304" s="4">
        <v>60305</v>
      </c>
      <c r="D304" s="4" t="s">
        <v>928</v>
      </c>
      <c r="E304" s="4" t="s">
        <v>27</v>
      </c>
      <c r="F304" s="6">
        <v>80.5</v>
      </c>
      <c r="G304" s="6">
        <v>80.5</v>
      </c>
      <c r="H304" s="45">
        <v>8.1623999999999999</v>
      </c>
      <c r="I304" s="46">
        <v>2.32978</v>
      </c>
      <c r="J304" s="70">
        <f t="shared" si="13"/>
        <v>10.492179999999999</v>
      </c>
      <c r="K304" s="76">
        <f t="shared" si="15"/>
        <v>844.62</v>
      </c>
    </row>
    <row r="305" spans="1:11">
      <c r="A305" s="7" t="s">
        <v>929</v>
      </c>
      <c r="B305" s="4" t="s">
        <v>20</v>
      </c>
      <c r="C305" s="4">
        <v>60306</v>
      </c>
      <c r="D305" s="4" t="s">
        <v>930</v>
      </c>
      <c r="E305" s="4" t="s">
        <v>27</v>
      </c>
      <c r="F305" s="6">
        <v>18</v>
      </c>
      <c r="G305" s="6">
        <v>18</v>
      </c>
      <c r="H305" s="45">
        <v>7.8998999999999997</v>
      </c>
      <c r="I305" s="46">
        <v>2.9204300000000001</v>
      </c>
      <c r="J305" s="70">
        <f t="shared" ref="J305:J368" si="16">H305+I305</f>
        <v>10.82033</v>
      </c>
      <c r="K305" s="76">
        <f t="shared" si="15"/>
        <v>194.76</v>
      </c>
    </row>
    <row r="306" spans="1:11">
      <c r="A306" s="7" t="s">
        <v>931</v>
      </c>
      <c r="B306" s="4" t="s">
        <v>20</v>
      </c>
      <c r="C306" s="4">
        <v>60314</v>
      </c>
      <c r="D306" s="4" t="s">
        <v>932</v>
      </c>
      <c r="E306" s="4" t="s">
        <v>27</v>
      </c>
      <c r="F306" s="6">
        <v>143.5</v>
      </c>
      <c r="G306" s="6">
        <v>143.5</v>
      </c>
      <c r="H306" s="45">
        <v>10.927</v>
      </c>
      <c r="I306" s="46">
        <v>2.0426600000000001</v>
      </c>
      <c r="J306" s="70">
        <f t="shared" si="16"/>
        <v>12.969659999999999</v>
      </c>
      <c r="K306" s="76">
        <f t="shared" si="15"/>
        <v>1861.14</v>
      </c>
    </row>
    <row r="307" spans="1:11">
      <c r="A307" s="7"/>
      <c r="B307" s="4"/>
      <c r="C307" s="4"/>
      <c r="D307" s="4"/>
      <c r="E307" s="4"/>
      <c r="F307" s="6"/>
      <c r="G307" s="6"/>
      <c r="H307" s="45">
        <v>0</v>
      </c>
      <c r="I307" s="46">
        <v>0</v>
      </c>
      <c r="J307" s="70">
        <f t="shared" si="16"/>
        <v>0</v>
      </c>
      <c r="K307" s="76">
        <f t="shared" si="15"/>
        <v>0</v>
      </c>
    </row>
    <row r="308" spans="1:11">
      <c r="A308" s="9" t="s">
        <v>933</v>
      </c>
      <c r="B308" s="10" t="s">
        <v>2</v>
      </c>
      <c r="C308" s="10"/>
      <c r="D308" s="10" t="s">
        <v>934</v>
      </c>
      <c r="E308" s="10"/>
      <c r="F308" s="8"/>
      <c r="G308" s="8"/>
      <c r="H308" s="44"/>
      <c r="I308" s="44">
        <v>0</v>
      </c>
      <c r="J308" s="71">
        <f t="shared" si="16"/>
        <v>0</v>
      </c>
      <c r="K308" s="78">
        <f>K309</f>
        <v>20565.25</v>
      </c>
    </row>
    <row r="309" spans="1:11" ht="19.5">
      <c r="A309" s="7" t="s">
        <v>935</v>
      </c>
      <c r="B309" s="4" t="s">
        <v>20</v>
      </c>
      <c r="C309" s="4">
        <v>61101</v>
      </c>
      <c r="D309" s="12" t="s">
        <v>936</v>
      </c>
      <c r="E309" s="4" t="s">
        <v>4</v>
      </c>
      <c r="F309" s="6">
        <v>208.7</v>
      </c>
      <c r="G309" s="6">
        <v>208.7</v>
      </c>
      <c r="H309" s="45">
        <v>83.043499999999995</v>
      </c>
      <c r="I309" s="46">
        <v>15.496309999999999</v>
      </c>
      <c r="J309" s="70">
        <f t="shared" si="16"/>
        <v>98.539809999999989</v>
      </c>
      <c r="K309" s="76">
        <f t="shared" si="15"/>
        <v>20565.25</v>
      </c>
    </row>
    <row r="310" spans="1:11">
      <c r="A310" s="7"/>
      <c r="B310" s="4"/>
      <c r="C310" s="4"/>
      <c r="D310" s="12"/>
      <c r="E310" s="4"/>
      <c r="F310" s="6"/>
      <c r="G310" s="6"/>
      <c r="H310" s="45">
        <v>0</v>
      </c>
      <c r="I310" s="46">
        <v>0</v>
      </c>
      <c r="J310" s="70">
        <f t="shared" si="16"/>
        <v>0</v>
      </c>
      <c r="K310" s="76">
        <f t="shared" si="15"/>
        <v>0</v>
      </c>
    </row>
    <row r="311" spans="1:11">
      <c r="A311" s="9" t="s">
        <v>937</v>
      </c>
      <c r="B311" s="10" t="s">
        <v>2</v>
      </c>
      <c r="C311" s="10"/>
      <c r="D311" s="10" t="s">
        <v>938</v>
      </c>
      <c r="E311" s="10"/>
      <c r="F311" s="8"/>
      <c r="G311" s="8"/>
      <c r="H311" s="44"/>
      <c r="I311" s="44">
        <v>0</v>
      </c>
      <c r="J311" s="71">
        <f t="shared" si="16"/>
        <v>0</v>
      </c>
      <c r="K311" s="79">
        <f>K312</f>
        <v>2529.75</v>
      </c>
    </row>
    <row r="312" spans="1:11">
      <c r="A312" s="7" t="s">
        <v>939</v>
      </c>
      <c r="B312" s="4" t="s">
        <v>20</v>
      </c>
      <c r="C312" s="4">
        <v>60010</v>
      </c>
      <c r="D312" s="12" t="s">
        <v>940</v>
      </c>
      <c r="E312" s="4" t="s">
        <v>25</v>
      </c>
      <c r="F312" s="6">
        <v>1.02</v>
      </c>
      <c r="G312" s="6">
        <v>1.02</v>
      </c>
      <c r="H312" s="45">
        <v>1896.9155000000001</v>
      </c>
      <c r="I312" s="46">
        <v>583.24036000000001</v>
      </c>
      <c r="J312" s="70">
        <f t="shared" si="16"/>
        <v>2480.1558599999998</v>
      </c>
      <c r="K312" s="76">
        <f t="shared" si="15"/>
        <v>2529.75</v>
      </c>
    </row>
    <row r="313" spans="1:11">
      <c r="A313" s="7"/>
      <c r="B313" s="4"/>
      <c r="C313" s="4"/>
      <c r="D313" s="12"/>
      <c r="E313" s="4"/>
      <c r="F313" s="6"/>
      <c r="G313" s="6"/>
      <c r="H313" s="45">
        <v>0</v>
      </c>
      <c r="I313" s="46">
        <v>0</v>
      </c>
      <c r="J313" s="70">
        <f t="shared" si="16"/>
        <v>0</v>
      </c>
      <c r="K313" s="76">
        <f t="shared" si="15"/>
        <v>0</v>
      </c>
    </row>
    <row r="314" spans="1:11">
      <c r="A314" s="9" t="s">
        <v>941</v>
      </c>
      <c r="B314" s="10" t="s">
        <v>20</v>
      </c>
      <c r="C314" s="10"/>
      <c r="D314" s="10" t="s">
        <v>942</v>
      </c>
      <c r="E314" s="10"/>
      <c r="F314" s="8"/>
      <c r="G314" s="8"/>
      <c r="H314" s="44"/>
      <c r="I314" s="44">
        <v>0</v>
      </c>
      <c r="J314" s="71">
        <f t="shared" si="16"/>
        <v>0</v>
      </c>
      <c r="K314" s="79">
        <f>K315</f>
        <v>197.71</v>
      </c>
    </row>
    <row r="315" spans="1:11">
      <c r="A315" s="7" t="s">
        <v>943</v>
      </c>
      <c r="B315" s="4" t="s">
        <v>20</v>
      </c>
      <c r="C315" s="4">
        <v>60487</v>
      </c>
      <c r="D315" s="4" t="s">
        <v>944</v>
      </c>
      <c r="E315" s="4" t="s">
        <v>506</v>
      </c>
      <c r="F315" s="6">
        <v>18</v>
      </c>
      <c r="G315" s="6">
        <v>18</v>
      </c>
      <c r="H315" s="45">
        <v>10.984400000000001</v>
      </c>
      <c r="I315" s="46">
        <v>0</v>
      </c>
      <c r="J315" s="70">
        <f t="shared" si="16"/>
        <v>10.984400000000001</v>
      </c>
      <c r="K315" s="76">
        <f t="shared" si="15"/>
        <v>197.71</v>
      </c>
    </row>
    <row r="316" spans="1:11">
      <c r="A316" s="7"/>
      <c r="B316" s="4"/>
      <c r="C316" s="4"/>
      <c r="D316" s="4"/>
      <c r="E316" s="4"/>
      <c r="F316" s="6"/>
      <c r="G316" s="6"/>
      <c r="H316" s="45">
        <v>0</v>
      </c>
      <c r="I316" s="46">
        <v>0</v>
      </c>
      <c r="J316" s="70">
        <f t="shared" si="16"/>
        <v>0</v>
      </c>
      <c r="K316" s="76">
        <f t="shared" si="15"/>
        <v>0</v>
      </c>
    </row>
    <row r="317" spans="1:11">
      <c r="A317" s="18" t="s">
        <v>945</v>
      </c>
      <c r="B317" s="19" t="s">
        <v>2</v>
      </c>
      <c r="C317" s="19"/>
      <c r="D317" s="19" t="s">
        <v>946</v>
      </c>
      <c r="E317" s="19"/>
      <c r="F317" s="13"/>
      <c r="G317" s="13"/>
      <c r="H317" s="48"/>
      <c r="I317" s="44">
        <v>0</v>
      </c>
      <c r="J317" s="71">
        <f t="shared" si="16"/>
        <v>0</v>
      </c>
      <c r="K317" s="79">
        <f>K318+K319+K320+K321+K322+K323+K324+K325+K326+K327+K328+K329+K330+K331+K332+K333+K334+K335+K336+K337+K338+K339+K340+K341+K342+K343+K344+K345+K346+K347+K348+K349+K350+K351</f>
        <v>14641.920000000002</v>
      </c>
    </row>
    <row r="318" spans="1:11" ht="19.5">
      <c r="A318" s="7" t="s">
        <v>947</v>
      </c>
      <c r="B318" s="4" t="s">
        <v>2</v>
      </c>
      <c r="C318" s="4">
        <v>91924</v>
      </c>
      <c r="D318" s="12" t="s">
        <v>948</v>
      </c>
      <c r="E318" s="4" t="s">
        <v>67</v>
      </c>
      <c r="F318" s="6">
        <v>530</v>
      </c>
      <c r="G318" s="6">
        <v>530</v>
      </c>
      <c r="H318" s="45">
        <v>1.6325000000000001</v>
      </c>
      <c r="I318" s="46">
        <v>0.68908999999999998</v>
      </c>
      <c r="J318" s="70">
        <f t="shared" si="16"/>
        <v>2.32159</v>
      </c>
      <c r="K318" s="76">
        <f t="shared" si="15"/>
        <v>1230.44</v>
      </c>
    </row>
    <row r="319" spans="1:11" ht="19.5">
      <c r="A319" s="7" t="s">
        <v>949</v>
      </c>
      <c r="B319" s="4" t="s">
        <v>2</v>
      </c>
      <c r="C319" s="4">
        <v>91926</v>
      </c>
      <c r="D319" s="12" t="s">
        <v>950</v>
      </c>
      <c r="E319" s="4" t="s">
        <v>67</v>
      </c>
      <c r="F319" s="6">
        <v>370</v>
      </c>
      <c r="G319" s="6">
        <v>370</v>
      </c>
      <c r="H319" s="45">
        <v>2.4937999999999998</v>
      </c>
      <c r="I319" s="46">
        <v>0.86956999999999995</v>
      </c>
      <c r="J319" s="70">
        <f t="shared" si="16"/>
        <v>3.3633699999999997</v>
      </c>
      <c r="K319" s="76">
        <f t="shared" si="15"/>
        <v>1244.44</v>
      </c>
    </row>
    <row r="320" spans="1:11">
      <c r="A320" s="7" t="s">
        <v>951</v>
      </c>
      <c r="B320" s="4" t="s">
        <v>20</v>
      </c>
      <c r="C320" s="4">
        <v>70564</v>
      </c>
      <c r="D320" s="4" t="s">
        <v>952</v>
      </c>
      <c r="E320" s="4" t="s">
        <v>67</v>
      </c>
      <c r="F320" s="6">
        <v>125</v>
      </c>
      <c r="G320" s="6">
        <v>125</v>
      </c>
      <c r="H320" s="45">
        <v>3.5110999999999999</v>
      </c>
      <c r="I320" s="46">
        <v>1.74733</v>
      </c>
      <c r="J320" s="70">
        <f t="shared" si="16"/>
        <v>5.2584299999999997</v>
      </c>
      <c r="K320" s="76">
        <f t="shared" si="15"/>
        <v>657.3</v>
      </c>
    </row>
    <row r="321" spans="1:11" ht="19.5">
      <c r="A321" s="7" t="s">
        <v>953</v>
      </c>
      <c r="B321" s="4" t="s">
        <v>2</v>
      </c>
      <c r="C321" s="4">
        <v>91936</v>
      </c>
      <c r="D321" s="12" t="s">
        <v>954</v>
      </c>
      <c r="E321" s="4" t="s">
        <v>506</v>
      </c>
      <c r="F321" s="6">
        <v>36</v>
      </c>
      <c r="G321" s="6">
        <v>36</v>
      </c>
      <c r="H321" s="45">
        <v>4.4757999999999996</v>
      </c>
      <c r="I321" s="46">
        <v>4.1591500000000003</v>
      </c>
      <c r="J321" s="70">
        <f t="shared" si="16"/>
        <v>8.6349499999999999</v>
      </c>
      <c r="K321" s="76">
        <f t="shared" si="15"/>
        <v>310.85000000000002</v>
      </c>
    </row>
    <row r="322" spans="1:11" ht="19.5">
      <c r="A322" s="7" t="s">
        <v>955</v>
      </c>
      <c r="B322" s="4" t="s">
        <v>2</v>
      </c>
      <c r="C322" s="4">
        <v>91939</v>
      </c>
      <c r="D322" s="12" t="s">
        <v>956</v>
      </c>
      <c r="E322" s="4" t="s">
        <v>506</v>
      </c>
      <c r="F322" s="6">
        <v>8</v>
      </c>
      <c r="G322" s="6">
        <v>8</v>
      </c>
      <c r="H322" s="45">
        <v>6.6612</v>
      </c>
      <c r="I322" s="46">
        <v>15.22559</v>
      </c>
      <c r="J322" s="70">
        <f t="shared" si="16"/>
        <v>21.886790000000001</v>
      </c>
      <c r="K322" s="76">
        <f t="shared" si="15"/>
        <v>175.09</v>
      </c>
    </row>
    <row r="323" spans="1:11" ht="19.5">
      <c r="A323" s="7" t="s">
        <v>957</v>
      </c>
      <c r="B323" s="4" t="s">
        <v>2</v>
      </c>
      <c r="C323" s="4">
        <v>91940</v>
      </c>
      <c r="D323" s="12" t="s">
        <v>958</v>
      </c>
      <c r="E323" s="4" t="s">
        <v>506</v>
      </c>
      <c r="F323" s="6">
        <v>10</v>
      </c>
      <c r="G323" s="6">
        <v>10</v>
      </c>
      <c r="H323" s="45">
        <v>3.9950999999999999</v>
      </c>
      <c r="I323" s="46">
        <v>7.2928600000000001</v>
      </c>
      <c r="J323" s="70">
        <f t="shared" si="16"/>
        <v>11.28796</v>
      </c>
      <c r="K323" s="76">
        <f t="shared" si="15"/>
        <v>112.87</v>
      </c>
    </row>
    <row r="324" spans="1:11" ht="19.5">
      <c r="A324" s="7" t="s">
        <v>959</v>
      </c>
      <c r="B324" s="4" t="s">
        <v>2</v>
      </c>
      <c r="C324" s="4">
        <v>91941</v>
      </c>
      <c r="D324" s="12" t="s">
        <v>960</v>
      </c>
      <c r="E324" s="4" t="s">
        <v>506</v>
      </c>
      <c r="F324" s="6">
        <v>13</v>
      </c>
      <c r="G324" s="6">
        <v>13</v>
      </c>
      <c r="H324" s="45">
        <v>2.9779</v>
      </c>
      <c r="I324" s="46">
        <v>4.3314199999999996</v>
      </c>
      <c r="J324" s="70">
        <f t="shared" si="16"/>
        <v>7.3093199999999996</v>
      </c>
      <c r="K324" s="76">
        <f t="shared" si="15"/>
        <v>95.02</v>
      </c>
    </row>
    <row r="325" spans="1:11">
      <c r="A325" s="7" t="s">
        <v>961</v>
      </c>
      <c r="B325" s="4" t="s">
        <v>20</v>
      </c>
      <c r="C325" s="4">
        <v>70930</v>
      </c>
      <c r="D325" s="4" t="s">
        <v>78</v>
      </c>
      <c r="E325" s="4" t="s">
        <v>506</v>
      </c>
      <c r="F325" s="6">
        <v>40</v>
      </c>
      <c r="G325" s="6">
        <v>40</v>
      </c>
      <c r="H325" s="45">
        <v>1.7391000000000001</v>
      </c>
      <c r="I325" s="46">
        <v>2.32978</v>
      </c>
      <c r="J325" s="70">
        <f t="shared" si="16"/>
        <v>4.0688800000000001</v>
      </c>
      <c r="K325" s="76">
        <f t="shared" si="15"/>
        <v>162.75</v>
      </c>
    </row>
    <row r="326" spans="1:11">
      <c r="A326" s="7" t="s">
        <v>962</v>
      </c>
      <c r="B326" s="4" t="s">
        <v>20</v>
      </c>
      <c r="C326" s="4">
        <v>70929</v>
      </c>
      <c r="D326" s="4" t="s">
        <v>963</v>
      </c>
      <c r="E326" s="4" t="s">
        <v>506</v>
      </c>
      <c r="F326" s="6">
        <v>20</v>
      </c>
      <c r="G326" s="6">
        <v>20</v>
      </c>
      <c r="H326" s="45">
        <v>6.2838000000000003</v>
      </c>
      <c r="I326" s="46">
        <v>9.9179700000000004</v>
      </c>
      <c r="J326" s="70">
        <f t="shared" si="16"/>
        <v>16.20177</v>
      </c>
      <c r="K326" s="76">
        <f t="shared" si="15"/>
        <v>324.02999999999997</v>
      </c>
    </row>
    <row r="327" spans="1:11">
      <c r="A327" s="7" t="s">
        <v>964</v>
      </c>
      <c r="B327" s="4" t="s">
        <v>20</v>
      </c>
      <c r="C327" s="4">
        <v>70932</v>
      </c>
      <c r="D327" s="4" t="s">
        <v>965</v>
      </c>
      <c r="E327" s="4" t="s">
        <v>506</v>
      </c>
      <c r="F327" s="6">
        <v>60</v>
      </c>
      <c r="G327" s="6">
        <v>60</v>
      </c>
      <c r="H327" s="45">
        <v>0.2051</v>
      </c>
      <c r="I327" s="46">
        <v>0.87777000000000005</v>
      </c>
      <c r="J327" s="70">
        <f t="shared" si="16"/>
        <v>1.08287</v>
      </c>
      <c r="K327" s="76">
        <f t="shared" si="15"/>
        <v>64.97</v>
      </c>
    </row>
    <row r="328" spans="1:11" ht="19.5">
      <c r="A328" s="7" t="s">
        <v>966</v>
      </c>
      <c r="B328" s="4" t="s">
        <v>2</v>
      </c>
      <c r="C328" s="4">
        <v>93653</v>
      </c>
      <c r="D328" s="12" t="s">
        <v>967</v>
      </c>
      <c r="E328" s="4" t="s">
        <v>506</v>
      </c>
      <c r="F328" s="6">
        <v>2</v>
      </c>
      <c r="G328" s="6">
        <v>2</v>
      </c>
      <c r="H328" s="45">
        <v>8.1623999999999999</v>
      </c>
      <c r="I328" s="46">
        <v>1.00082</v>
      </c>
      <c r="J328" s="70">
        <f t="shared" si="16"/>
        <v>9.163219999999999</v>
      </c>
      <c r="K328" s="76">
        <f t="shared" si="15"/>
        <v>18.32</v>
      </c>
    </row>
    <row r="329" spans="1:11" ht="19.5">
      <c r="A329" s="7" t="s">
        <v>968</v>
      </c>
      <c r="B329" s="4" t="s">
        <v>2</v>
      </c>
      <c r="C329" s="4">
        <v>93654</v>
      </c>
      <c r="D329" s="12" t="s">
        <v>969</v>
      </c>
      <c r="E329" s="4" t="s">
        <v>506</v>
      </c>
      <c r="F329" s="6">
        <v>4</v>
      </c>
      <c r="G329" s="6">
        <v>4</v>
      </c>
      <c r="H329" s="45">
        <v>8.2855000000000008</v>
      </c>
      <c r="I329" s="46">
        <v>1.3617699999999999</v>
      </c>
      <c r="J329" s="70">
        <f t="shared" si="16"/>
        <v>9.6472700000000007</v>
      </c>
      <c r="K329" s="76">
        <f t="shared" si="15"/>
        <v>38.58</v>
      </c>
    </row>
    <row r="330" spans="1:11" ht="19.5">
      <c r="A330" s="7" t="s">
        <v>970</v>
      </c>
      <c r="B330" s="4" t="s">
        <v>2</v>
      </c>
      <c r="C330" s="4">
        <v>93655</v>
      </c>
      <c r="D330" s="12" t="s">
        <v>971</v>
      </c>
      <c r="E330" s="4" t="s">
        <v>506</v>
      </c>
      <c r="F330" s="6">
        <v>3</v>
      </c>
      <c r="G330" s="6">
        <v>3</v>
      </c>
      <c r="H330" s="45">
        <v>8.6874000000000002</v>
      </c>
      <c r="I330" s="46">
        <v>1.92781</v>
      </c>
      <c r="J330" s="70">
        <f t="shared" si="16"/>
        <v>10.615210000000001</v>
      </c>
      <c r="K330" s="76">
        <f t="shared" si="15"/>
        <v>31.84</v>
      </c>
    </row>
    <row r="331" spans="1:11" ht="19.5">
      <c r="A331" s="7" t="s">
        <v>972</v>
      </c>
      <c r="B331" s="4" t="s">
        <v>2</v>
      </c>
      <c r="C331" s="4">
        <v>93671</v>
      </c>
      <c r="D331" s="12" t="s">
        <v>973</v>
      </c>
      <c r="E331" s="4" t="s">
        <v>506</v>
      </c>
      <c r="F331" s="6">
        <v>1</v>
      </c>
      <c r="G331" s="6">
        <v>1</v>
      </c>
      <c r="H331" s="45">
        <v>55.603000000000002</v>
      </c>
      <c r="I331" s="46">
        <v>7.9327300000000003</v>
      </c>
      <c r="J331" s="70">
        <f t="shared" si="16"/>
        <v>63.535730000000001</v>
      </c>
      <c r="K331" s="76">
        <f t="shared" si="15"/>
        <v>63.53</v>
      </c>
    </row>
    <row r="332" spans="1:11">
      <c r="A332" s="7" t="s">
        <v>974</v>
      </c>
      <c r="B332" s="4" t="s">
        <v>2</v>
      </c>
      <c r="C332" s="4">
        <v>71251</v>
      </c>
      <c r="D332" s="4" t="s">
        <v>975</v>
      </c>
      <c r="E332" s="4" t="s">
        <v>67</v>
      </c>
      <c r="F332" s="6">
        <v>42</v>
      </c>
      <c r="G332" s="6">
        <v>42</v>
      </c>
      <c r="H332" s="45">
        <v>7.0468000000000002</v>
      </c>
      <c r="I332" s="46">
        <v>8.7530800000000006</v>
      </c>
      <c r="J332" s="70">
        <f t="shared" si="16"/>
        <v>15.799880000000002</v>
      </c>
      <c r="K332" s="76">
        <f t="shared" si="15"/>
        <v>663.59</v>
      </c>
    </row>
    <row r="333" spans="1:11" ht="19.5">
      <c r="A333" s="7" t="s">
        <v>976</v>
      </c>
      <c r="B333" s="4" t="s">
        <v>2</v>
      </c>
      <c r="C333" s="4">
        <v>91845</v>
      </c>
      <c r="D333" s="12" t="s">
        <v>977</v>
      </c>
      <c r="E333" s="4" t="s">
        <v>67</v>
      </c>
      <c r="F333" s="6">
        <v>130</v>
      </c>
      <c r="G333" s="6">
        <v>130</v>
      </c>
      <c r="H333" s="45">
        <v>4.2001999999999997</v>
      </c>
      <c r="I333" s="46">
        <v>2.5348600000000001</v>
      </c>
      <c r="J333" s="70">
        <f t="shared" si="16"/>
        <v>6.7350599999999998</v>
      </c>
      <c r="K333" s="76">
        <f t="shared" si="15"/>
        <v>875.55</v>
      </c>
    </row>
    <row r="334" spans="1:11" ht="19.5">
      <c r="A334" s="7" t="s">
        <v>978</v>
      </c>
      <c r="B334" s="4" t="s">
        <v>2</v>
      </c>
      <c r="C334" s="4">
        <v>91847</v>
      </c>
      <c r="D334" s="12" t="s">
        <v>979</v>
      </c>
      <c r="E334" s="4" t="s">
        <v>67</v>
      </c>
      <c r="F334" s="6">
        <v>6</v>
      </c>
      <c r="G334" s="6">
        <v>6</v>
      </c>
      <c r="H334" s="45">
        <v>7.4978999999999996</v>
      </c>
      <c r="I334" s="46">
        <v>3.1009000000000002</v>
      </c>
      <c r="J334" s="70">
        <f t="shared" si="16"/>
        <v>10.598800000000001</v>
      </c>
      <c r="K334" s="76">
        <f t="shared" si="15"/>
        <v>63.59</v>
      </c>
    </row>
    <row r="335" spans="1:11" ht="19.5">
      <c r="A335" s="7" t="s">
        <v>980</v>
      </c>
      <c r="B335" s="4" t="s">
        <v>2</v>
      </c>
      <c r="C335" s="4">
        <v>91854</v>
      </c>
      <c r="D335" s="12" t="s">
        <v>981</v>
      </c>
      <c r="E335" s="4" t="s">
        <v>67</v>
      </c>
      <c r="F335" s="6">
        <v>75</v>
      </c>
      <c r="G335" s="6">
        <v>75</v>
      </c>
      <c r="H335" s="45">
        <v>3.4207999999999998</v>
      </c>
      <c r="I335" s="46">
        <v>4.2001600000000003</v>
      </c>
      <c r="J335" s="70">
        <f t="shared" si="16"/>
        <v>7.6209600000000002</v>
      </c>
      <c r="K335" s="76">
        <f t="shared" si="15"/>
        <v>571.57000000000005</v>
      </c>
    </row>
    <row r="336" spans="1:11" ht="19.5">
      <c r="A336" s="7" t="s">
        <v>982</v>
      </c>
      <c r="B336" s="4" t="s">
        <v>2</v>
      </c>
      <c r="C336" s="4">
        <v>91856</v>
      </c>
      <c r="D336" s="12" t="s">
        <v>983</v>
      </c>
      <c r="E336" s="4" t="s">
        <v>67</v>
      </c>
      <c r="F336" s="6">
        <v>3</v>
      </c>
      <c r="G336" s="6">
        <v>3</v>
      </c>
      <c r="H336" s="45">
        <v>5.0614999999999997</v>
      </c>
      <c r="I336" s="46">
        <v>4.7744099999999996</v>
      </c>
      <c r="J336" s="70">
        <f t="shared" si="16"/>
        <v>9.8359099999999984</v>
      </c>
      <c r="K336" s="76">
        <f t="shared" si="15"/>
        <v>29.5</v>
      </c>
    </row>
    <row r="337" spans="1:11">
      <c r="A337" s="7" t="s">
        <v>984</v>
      </c>
      <c r="B337" s="4" t="s">
        <v>20</v>
      </c>
      <c r="C337" s="4">
        <v>71440</v>
      </c>
      <c r="D337" s="4" t="s">
        <v>83</v>
      </c>
      <c r="E337" s="4" t="s">
        <v>506</v>
      </c>
      <c r="F337" s="6">
        <v>4</v>
      </c>
      <c r="G337" s="6">
        <v>4</v>
      </c>
      <c r="H337" s="45">
        <v>5.9474999999999998</v>
      </c>
      <c r="I337" s="46">
        <v>6.1279700000000004</v>
      </c>
      <c r="J337" s="70">
        <f t="shared" si="16"/>
        <v>12.075469999999999</v>
      </c>
      <c r="K337" s="76">
        <f t="shared" si="15"/>
        <v>48.3</v>
      </c>
    </row>
    <row r="338" spans="1:11">
      <c r="A338" s="7" t="s">
        <v>985</v>
      </c>
      <c r="B338" s="4" t="s">
        <v>20</v>
      </c>
      <c r="C338" s="4">
        <v>71441</v>
      </c>
      <c r="D338" s="4" t="s">
        <v>85</v>
      </c>
      <c r="E338" s="4" t="s">
        <v>506</v>
      </c>
      <c r="F338" s="6">
        <v>3</v>
      </c>
      <c r="G338" s="6">
        <v>3</v>
      </c>
      <c r="H338" s="45">
        <v>9.0893999999999995</v>
      </c>
      <c r="I338" s="46">
        <v>10.795730000000001</v>
      </c>
      <c r="J338" s="70">
        <f t="shared" si="16"/>
        <v>19.88513</v>
      </c>
      <c r="K338" s="76">
        <f t="shared" si="15"/>
        <v>59.65</v>
      </c>
    </row>
    <row r="339" spans="1:11">
      <c r="A339" s="7" t="s">
        <v>986</v>
      </c>
      <c r="B339" s="4" t="s">
        <v>20</v>
      </c>
      <c r="C339" s="4">
        <v>71450</v>
      </c>
      <c r="D339" s="12" t="s">
        <v>97</v>
      </c>
      <c r="E339" s="4" t="s">
        <v>506</v>
      </c>
      <c r="F339" s="6">
        <v>4</v>
      </c>
      <c r="G339" s="6">
        <v>4</v>
      </c>
      <c r="H339" s="45">
        <v>118.7777</v>
      </c>
      <c r="I339" s="46">
        <v>17.497949999999999</v>
      </c>
      <c r="J339" s="70">
        <f t="shared" si="16"/>
        <v>136.27564999999998</v>
      </c>
      <c r="K339" s="76">
        <f t="shared" si="15"/>
        <v>545.1</v>
      </c>
    </row>
    <row r="340" spans="1:11">
      <c r="A340" s="7" t="s">
        <v>987</v>
      </c>
      <c r="B340" s="4" t="s">
        <v>20</v>
      </c>
      <c r="C340" s="4">
        <v>72578</v>
      </c>
      <c r="D340" s="4" t="s">
        <v>988</v>
      </c>
      <c r="E340" s="4" t="s">
        <v>506</v>
      </c>
      <c r="F340" s="6">
        <v>8</v>
      </c>
      <c r="G340" s="6">
        <v>8</v>
      </c>
      <c r="H340" s="45">
        <v>7.1041999999999996</v>
      </c>
      <c r="I340" s="46">
        <v>8.4577500000000008</v>
      </c>
      <c r="J340" s="70">
        <f t="shared" si="16"/>
        <v>15.56195</v>
      </c>
      <c r="K340" s="76">
        <f t="shared" si="15"/>
        <v>124.49</v>
      </c>
    </row>
    <row r="341" spans="1:11">
      <c r="A341" s="7" t="s">
        <v>989</v>
      </c>
      <c r="B341" s="4" t="s">
        <v>20</v>
      </c>
      <c r="C341" s="4">
        <v>72585</v>
      </c>
      <c r="D341" s="4" t="s">
        <v>990</v>
      </c>
      <c r="E341" s="4" t="s">
        <v>506</v>
      </c>
      <c r="F341" s="6">
        <v>3</v>
      </c>
      <c r="G341" s="6">
        <v>3</v>
      </c>
      <c r="H341" s="45">
        <v>10.467599999999999</v>
      </c>
      <c r="I341" s="46">
        <v>8.4577500000000008</v>
      </c>
      <c r="J341" s="70">
        <f t="shared" si="16"/>
        <v>18.925350000000002</v>
      </c>
      <c r="K341" s="76">
        <f t="shared" si="15"/>
        <v>56.77</v>
      </c>
    </row>
    <row r="342" spans="1:11">
      <c r="A342" s="7" t="s">
        <v>991</v>
      </c>
      <c r="B342" s="4" t="s">
        <v>20</v>
      </c>
      <c r="C342" s="4">
        <v>72578</v>
      </c>
      <c r="D342" s="4" t="s">
        <v>992</v>
      </c>
      <c r="E342" s="4" t="s">
        <v>506</v>
      </c>
      <c r="F342" s="6">
        <v>13</v>
      </c>
      <c r="G342" s="6">
        <v>13</v>
      </c>
      <c r="H342" s="45">
        <v>7.1041999999999996</v>
      </c>
      <c r="I342" s="46">
        <v>8.4577500000000008</v>
      </c>
      <c r="J342" s="70">
        <f t="shared" si="16"/>
        <v>15.56195</v>
      </c>
      <c r="K342" s="76">
        <f t="shared" si="15"/>
        <v>202.3</v>
      </c>
    </row>
    <row r="343" spans="1:11">
      <c r="A343" s="7" t="s">
        <v>993</v>
      </c>
      <c r="B343" s="4" t="s">
        <v>20</v>
      </c>
      <c r="C343" s="4">
        <v>71644</v>
      </c>
      <c r="D343" s="4" t="s">
        <v>994</v>
      </c>
      <c r="E343" s="4" t="s">
        <v>506</v>
      </c>
      <c r="F343" s="6">
        <v>21</v>
      </c>
      <c r="G343" s="6">
        <v>21</v>
      </c>
      <c r="H343" s="45">
        <v>87.645600000000002</v>
      </c>
      <c r="I343" s="46">
        <v>9.4093499999999999</v>
      </c>
      <c r="J343" s="70">
        <f t="shared" si="16"/>
        <v>97.054950000000005</v>
      </c>
      <c r="K343" s="76">
        <f t="shared" si="15"/>
        <v>2038.15</v>
      </c>
    </row>
    <row r="344" spans="1:11">
      <c r="A344" s="7" t="s">
        <v>995</v>
      </c>
      <c r="B344" s="4" t="s">
        <v>20</v>
      </c>
      <c r="C344" s="4">
        <v>71622</v>
      </c>
      <c r="D344" s="4" t="s">
        <v>996</v>
      </c>
      <c r="E344" s="4" t="s">
        <v>506</v>
      </c>
      <c r="F344" s="6">
        <v>24</v>
      </c>
      <c r="G344" s="6">
        <v>24</v>
      </c>
      <c r="H344" s="45">
        <v>115.19280000000001</v>
      </c>
      <c r="I344" s="46">
        <v>11.27974</v>
      </c>
      <c r="J344" s="70">
        <f t="shared" si="16"/>
        <v>126.47254000000001</v>
      </c>
      <c r="K344" s="76">
        <f t="shared" si="15"/>
        <v>3035.34</v>
      </c>
    </row>
    <row r="345" spans="1:11">
      <c r="A345" s="7" t="s">
        <v>997</v>
      </c>
      <c r="B345" s="4" t="s">
        <v>2</v>
      </c>
      <c r="C345" s="4">
        <v>97610</v>
      </c>
      <c r="D345" s="4" t="s">
        <v>998</v>
      </c>
      <c r="E345" s="4" t="s">
        <v>506</v>
      </c>
      <c r="F345" s="6">
        <v>42</v>
      </c>
      <c r="G345" s="6">
        <v>42</v>
      </c>
      <c r="H345" s="45">
        <v>9.5242000000000004</v>
      </c>
      <c r="I345" s="46">
        <v>3.7079599999999999</v>
      </c>
      <c r="J345" s="70">
        <f t="shared" si="16"/>
        <v>13.23216</v>
      </c>
      <c r="K345" s="76">
        <f t="shared" si="15"/>
        <v>555.75</v>
      </c>
    </row>
    <row r="346" spans="1:11">
      <c r="A346" s="7" t="s">
        <v>999</v>
      </c>
      <c r="B346" s="4" t="s">
        <v>571</v>
      </c>
      <c r="C346" s="4" t="s">
        <v>1000</v>
      </c>
      <c r="D346" s="4" t="s">
        <v>1001</v>
      </c>
      <c r="E346" s="4" t="s">
        <v>506</v>
      </c>
      <c r="F346" s="6">
        <v>48</v>
      </c>
      <c r="G346" s="6">
        <v>48</v>
      </c>
      <c r="H346" s="45">
        <v>12.5677</v>
      </c>
      <c r="I346" s="46">
        <v>0.43478</v>
      </c>
      <c r="J346" s="70">
        <f t="shared" si="16"/>
        <v>13.00248</v>
      </c>
      <c r="K346" s="76">
        <f t="shared" si="15"/>
        <v>624.11</v>
      </c>
    </row>
    <row r="347" spans="1:11" ht="28.5">
      <c r="A347" s="7" t="s">
        <v>1002</v>
      </c>
      <c r="B347" s="4" t="s">
        <v>2</v>
      </c>
      <c r="C347" s="4">
        <v>101879</v>
      </c>
      <c r="D347" s="12" t="s">
        <v>1003</v>
      </c>
      <c r="E347" s="4" t="s">
        <v>506</v>
      </c>
      <c r="F347" s="6">
        <v>1</v>
      </c>
      <c r="G347" s="6">
        <v>1</v>
      </c>
      <c r="H347" s="45">
        <v>424.15910000000002</v>
      </c>
      <c r="I347" s="46">
        <v>17.251850000000001</v>
      </c>
      <c r="J347" s="70">
        <f t="shared" si="16"/>
        <v>441.41095000000001</v>
      </c>
      <c r="K347" s="76">
        <f t="shared" ref="K347:K352" si="17">TRUNC(G347*(H347+I347),2)</f>
        <v>441.41</v>
      </c>
    </row>
    <row r="348" spans="1:11">
      <c r="A348" s="7" t="s">
        <v>1004</v>
      </c>
      <c r="B348" s="4" t="s">
        <v>20</v>
      </c>
      <c r="C348" s="4">
        <v>71862</v>
      </c>
      <c r="D348" s="4" t="s">
        <v>1005</v>
      </c>
      <c r="E348" s="4" t="s">
        <v>506</v>
      </c>
      <c r="F348" s="6">
        <v>70</v>
      </c>
      <c r="G348" s="6">
        <v>70</v>
      </c>
      <c r="H348" s="45">
        <v>0.2051</v>
      </c>
      <c r="I348" s="46">
        <v>0.53322000000000003</v>
      </c>
      <c r="J348" s="70">
        <f t="shared" si="16"/>
        <v>0.73832000000000009</v>
      </c>
      <c r="K348" s="76">
        <f t="shared" si="17"/>
        <v>51.68</v>
      </c>
    </row>
    <row r="349" spans="1:11">
      <c r="A349" s="7" t="s">
        <v>1006</v>
      </c>
      <c r="B349" s="4" t="s">
        <v>20</v>
      </c>
      <c r="C349" s="4">
        <v>70392</v>
      </c>
      <c r="D349" s="4" t="s">
        <v>629</v>
      </c>
      <c r="E349" s="4" t="s">
        <v>506</v>
      </c>
      <c r="F349" s="6">
        <v>70</v>
      </c>
      <c r="G349" s="6">
        <v>70</v>
      </c>
      <c r="H349" s="45">
        <v>0.2051</v>
      </c>
      <c r="I349" s="46">
        <v>0.45939000000000002</v>
      </c>
      <c r="J349" s="70">
        <f t="shared" si="16"/>
        <v>0.66449000000000003</v>
      </c>
      <c r="K349" s="76">
        <f t="shared" si="17"/>
        <v>46.51</v>
      </c>
    </row>
    <row r="350" spans="1:11">
      <c r="A350" s="7" t="s">
        <v>1007</v>
      </c>
      <c r="B350" s="4" t="s">
        <v>20</v>
      </c>
      <c r="C350" s="4">
        <v>71722</v>
      </c>
      <c r="D350" s="4" t="s">
        <v>1008</v>
      </c>
      <c r="E350" s="4" t="s">
        <v>506</v>
      </c>
      <c r="F350" s="6">
        <v>14</v>
      </c>
      <c r="G350" s="6">
        <v>14</v>
      </c>
      <c r="H350" s="45">
        <v>1.3946000000000001</v>
      </c>
      <c r="I350" s="46">
        <v>1.17309</v>
      </c>
      <c r="J350" s="70">
        <f t="shared" si="16"/>
        <v>2.5676899999999998</v>
      </c>
      <c r="K350" s="76">
        <f t="shared" si="17"/>
        <v>35.94</v>
      </c>
    </row>
    <row r="351" spans="1:11">
      <c r="A351" s="7" t="s">
        <v>1009</v>
      </c>
      <c r="B351" s="4" t="s">
        <v>20</v>
      </c>
      <c r="C351" s="4">
        <v>72395</v>
      </c>
      <c r="D351" s="22" t="s">
        <v>1010</v>
      </c>
      <c r="E351" s="4" t="s">
        <v>506</v>
      </c>
      <c r="F351" s="6">
        <v>11</v>
      </c>
      <c r="G351" s="6">
        <v>11</v>
      </c>
      <c r="H351" s="45">
        <v>2.9943</v>
      </c>
      <c r="I351" s="46">
        <v>0.87777000000000005</v>
      </c>
      <c r="J351" s="70">
        <f t="shared" si="16"/>
        <v>3.8720699999999999</v>
      </c>
      <c r="K351" s="76">
        <f t="shared" si="17"/>
        <v>42.59</v>
      </c>
    </row>
    <row r="352" spans="1:11">
      <c r="A352" s="7"/>
      <c r="B352" s="4"/>
      <c r="C352" s="4"/>
      <c r="D352" s="22"/>
      <c r="E352" s="4"/>
      <c r="F352" s="6"/>
      <c r="G352" s="6"/>
      <c r="H352" s="45">
        <v>0</v>
      </c>
      <c r="I352" s="46">
        <v>0</v>
      </c>
      <c r="J352" s="70">
        <f t="shared" si="16"/>
        <v>0</v>
      </c>
      <c r="K352" s="76">
        <f t="shared" si="17"/>
        <v>0</v>
      </c>
    </row>
    <row r="353" spans="1:11">
      <c r="A353" s="64" t="s">
        <v>1011</v>
      </c>
      <c r="B353" s="65" t="s">
        <v>20</v>
      </c>
      <c r="C353" s="65"/>
      <c r="D353" s="65" t="s">
        <v>1012</v>
      </c>
      <c r="E353" s="65"/>
      <c r="F353" s="66"/>
      <c r="G353" s="66"/>
      <c r="H353" s="67"/>
      <c r="I353" s="67">
        <v>0</v>
      </c>
      <c r="J353" s="72">
        <f t="shared" si="16"/>
        <v>0</v>
      </c>
      <c r="K353" s="79">
        <f>K354+K384+K424+K460</f>
        <v>24084.600000000002</v>
      </c>
    </row>
    <row r="354" spans="1:11">
      <c r="A354" s="64" t="s">
        <v>1013</v>
      </c>
      <c r="B354" s="65" t="s">
        <v>2</v>
      </c>
      <c r="C354" s="65"/>
      <c r="D354" s="65" t="s">
        <v>1014</v>
      </c>
      <c r="E354" s="65"/>
      <c r="F354" s="66"/>
      <c r="G354" s="66"/>
      <c r="H354" s="67">
        <v>0</v>
      </c>
      <c r="I354" s="67">
        <v>0</v>
      </c>
      <c r="J354" s="72">
        <f t="shared" si="16"/>
        <v>0</v>
      </c>
      <c r="K354" s="79">
        <f>K355+K370+K380</f>
        <v>15146.57</v>
      </c>
    </row>
    <row r="355" spans="1:11">
      <c r="A355" s="64" t="s">
        <v>1015</v>
      </c>
      <c r="B355" s="65" t="s">
        <v>2</v>
      </c>
      <c r="C355" s="65"/>
      <c r="D355" s="65" t="s">
        <v>1016</v>
      </c>
      <c r="E355" s="65"/>
      <c r="F355" s="66"/>
      <c r="G355" s="66"/>
      <c r="H355" s="67">
        <v>0</v>
      </c>
      <c r="I355" s="67">
        <v>0</v>
      </c>
      <c r="J355" s="72">
        <f t="shared" si="16"/>
        <v>0</v>
      </c>
      <c r="K355" s="79">
        <f>K356+K357+K358+K359+K360+K361+K362+K363+K364+K365+K366+K367+K368</f>
        <v>10558.31</v>
      </c>
    </row>
    <row r="356" spans="1:11" ht="19.5">
      <c r="A356" s="7" t="s">
        <v>1017</v>
      </c>
      <c r="B356" s="4" t="s">
        <v>2</v>
      </c>
      <c r="C356" s="4">
        <v>95471</v>
      </c>
      <c r="D356" s="12" t="s">
        <v>1018</v>
      </c>
      <c r="E356" s="4" t="s">
        <v>506</v>
      </c>
      <c r="F356" s="6">
        <v>2</v>
      </c>
      <c r="G356" s="6">
        <v>2</v>
      </c>
      <c r="H356" s="45">
        <v>660.82029999999997</v>
      </c>
      <c r="I356" s="46">
        <v>25.914680000000001</v>
      </c>
      <c r="J356" s="70">
        <f t="shared" si="16"/>
        <v>686.73497999999995</v>
      </c>
      <c r="K356" s="76">
        <f t="shared" ref="K356:K369" si="18">TRUNC(G356*(H356+I356),2)</f>
        <v>1373.46</v>
      </c>
    </row>
    <row r="357" spans="1:11">
      <c r="A357" s="7" t="s">
        <v>1019</v>
      </c>
      <c r="B357" s="4" t="s">
        <v>2</v>
      </c>
      <c r="C357" s="4">
        <v>80519</v>
      </c>
      <c r="D357" s="4" t="s">
        <v>1020</v>
      </c>
      <c r="E357" s="4" t="s">
        <v>506</v>
      </c>
      <c r="F357" s="6">
        <v>2</v>
      </c>
      <c r="G357" s="6">
        <v>2</v>
      </c>
      <c r="H357" s="45">
        <v>349.27809999999999</v>
      </c>
      <c r="I357" s="46">
        <v>47.489750000000001</v>
      </c>
      <c r="J357" s="70">
        <f t="shared" si="16"/>
        <v>396.76785000000001</v>
      </c>
      <c r="K357" s="76">
        <f t="shared" si="18"/>
        <v>793.53</v>
      </c>
    </row>
    <row r="358" spans="1:11" ht="19.5">
      <c r="A358" s="7" t="s">
        <v>1021</v>
      </c>
      <c r="B358" s="4" t="s">
        <v>20</v>
      </c>
      <c r="C358" s="4">
        <v>80517</v>
      </c>
      <c r="D358" s="12" t="s">
        <v>1022</v>
      </c>
      <c r="E358" s="4" t="s">
        <v>506</v>
      </c>
      <c r="F358" s="6">
        <v>8</v>
      </c>
      <c r="G358" s="6">
        <v>8</v>
      </c>
      <c r="H358" s="45">
        <v>241.37819999999999</v>
      </c>
      <c r="I358" s="46">
        <v>47.489750000000001</v>
      </c>
      <c r="J358" s="70">
        <f t="shared" si="16"/>
        <v>288.86795000000001</v>
      </c>
      <c r="K358" s="76">
        <f t="shared" si="18"/>
        <v>2310.94</v>
      </c>
    </row>
    <row r="359" spans="1:11">
      <c r="A359" s="7" t="s">
        <v>1023</v>
      </c>
      <c r="B359" s="4" t="s">
        <v>20</v>
      </c>
      <c r="C359" s="4">
        <v>80520</v>
      </c>
      <c r="D359" s="4" t="s">
        <v>1024</v>
      </c>
      <c r="E359" s="4" t="s">
        <v>1025</v>
      </c>
      <c r="F359" s="6">
        <v>10</v>
      </c>
      <c r="G359" s="6">
        <v>10</v>
      </c>
      <c r="H359" s="45">
        <v>3.4537</v>
      </c>
      <c r="I359" s="46">
        <v>5.8326500000000001</v>
      </c>
      <c r="J359" s="70">
        <f t="shared" si="16"/>
        <v>9.2863500000000005</v>
      </c>
      <c r="K359" s="76">
        <f t="shared" si="18"/>
        <v>92.86</v>
      </c>
    </row>
    <row r="360" spans="1:11">
      <c r="A360" s="7" t="s">
        <v>1026</v>
      </c>
      <c r="B360" s="4" t="s">
        <v>20</v>
      </c>
      <c r="C360" s="4">
        <v>80502</v>
      </c>
      <c r="D360" s="4" t="s">
        <v>1027</v>
      </c>
      <c r="E360" s="4" t="s">
        <v>506</v>
      </c>
      <c r="F360" s="6">
        <v>10</v>
      </c>
      <c r="G360" s="6">
        <v>10</v>
      </c>
      <c r="H360" s="45">
        <v>188.0558</v>
      </c>
      <c r="I360" s="46">
        <v>55.135359999999999</v>
      </c>
      <c r="J360" s="70">
        <f t="shared" si="16"/>
        <v>243.19116</v>
      </c>
      <c r="K360" s="76">
        <f t="shared" si="18"/>
        <v>2431.91</v>
      </c>
    </row>
    <row r="361" spans="1:11">
      <c r="A361" s="7" t="s">
        <v>1028</v>
      </c>
      <c r="B361" s="4" t="s">
        <v>20</v>
      </c>
      <c r="C361" s="4">
        <v>80513</v>
      </c>
      <c r="D361" s="4" t="s">
        <v>1029</v>
      </c>
      <c r="E361" s="4" t="s">
        <v>506</v>
      </c>
      <c r="F361" s="6">
        <v>10</v>
      </c>
      <c r="G361" s="6">
        <v>10</v>
      </c>
      <c r="H361" s="45">
        <v>8.9418000000000006</v>
      </c>
      <c r="I361" s="46">
        <v>9.3273200000000003</v>
      </c>
      <c r="J361" s="70">
        <f t="shared" si="16"/>
        <v>18.269120000000001</v>
      </c>
      <c r="K361" s="76">
        <f t="shared" si="18"/>
        <v>182.69</v>
      </c>
    </row>
    <row r="362" spans="1:11">
      <c r="A362" s="7" t="s">
        <v>1030</v>
      </c>
      <c r="B362" s="4" t="s">
        <v>20</v>
      </c>
      <c r="C362" s="4">
        <v>80514</v>
      </c>
      <c r="D362" s="4" t="s">
        <v>1031</v>
      </c>
      <c r="E362" s="4" t="s">
        <v>506</v>
      </c>
      <c r="F362" s="6">
        <v>10</v>
      </c>
      <c r="G362" s="6">
        <v>10</v>
      </c>
      <c r="H362" s="45">
        <v>28.851500000000001</v>
      </c>
      <c r="I362" s="46">
        <v>4.0771100000000002</v>
      </c>
      <c r="J362" s="70">
        <f t="shared" si="16"/>
        <v>32.928609999999999</v>
      </c>
      <c r="K362" s="76">
        <f t="shared" si="18"/>
        <v>329.28</v>
      </c>
    </row>
    <row r="363" spans="1:11">
      <c r="A363" s="7" t="s">
        <v>1032</v>
      </c>
      <c r="B363" s="4" t="s">
        <v>20</v>
      </c>
      <c r="C363" s="4">
        <v>80510</v>
      </c>
      <c r="D363" s="4" t="s">
        <v>1033</v>
      </c>
      <c r="E363" s="4" t="s">
        <v>506</v>
      </c>
      <c r="F363" s="6">
        <v>10</v>
      </c>
      <c r="G363" s="6">
        <v>10</v>
      </c>
      <c r="H363" s="45">
        <v>10.155900000000001</v>
      </c>
      <c r="I363" s="46">
        <v>4.3724400000000001</v>
      </c>
      <c r="J363" s="70">
        <f t="shared" si="16"/>
        <v>14.52834</v>
      </c>
      <c r="K363" s="76">
        <f t="shared" si="18"/>
        <v>145.28</v>
      </c>
    </row>
    <row r="364" spans="1:11">
      <c r="A364" s="7" t="s">
        <v>1034</v>
      </c>
      <c r="B364" s="4" t="s">
        <v>20</v>
      </c>
      <c r="C364" s="4">
        <v>80526</v>
      </c>
      <c r="D364" s="4" t="s">
        <v>1035</v>
      </c>
      <c r="E364" s="4" t="s">
        <v>506</v>
      </c>
      <c r="F364" s="6">
        <v>10</v>
      </c>
      <c r="G364" s="6">
        <v>10</v>
      </c>
      <c r="H364" s="45">
        <v>123.306</v>
      </c>
      <c r="I364" s="46">
        <v>4.3724400000000001</v>
      </c>
      <c r="J364" s="70">
        <f t="shared" si="16"/>
        <v>127.67843999999999</v>
      </c>
      <c r="K364" s="76">
        <f t="shared" si="18"/>
        <v>1276.78</v>
      </c>
    </row>
    <row r="365" spans="1:11">
      <c r="A365" s="7" t="s">
        <v>1036</v>
      </c>
      <c r="B365" s="4" t="s">
        <v>2</v>
      </c>
      <c r="C365" s="4">
        <v>95544</v>
      </c>
      <c r="D365" s="4" t="s">
        <v>1037</v>
      </c>
      <c r="E365" s="4" t="s">
        <v>506</v>
      </c>
      <c r="F365" s="6">
        <v>4</v>
      </c>
      <c r="G365" s="6">
        <v>4</v>
      </c>
      <c r="H365" s="45">
        <v>20.3035</v>
      </c>
      <c r="I365" s="46">
        <v>6.5217400000000003</v>
      </c>
      <c r="J365" s="70">
        <f t="shared" si="16"/>
        <v>26.825240000000001</v>
      </c>
      <c r="K365" s="76">
        <f t="shared" si="18"/>
        <v>107.3</v>
      </c>
    </row>
    <row r="366" spans="1:11">
      <c r="A366" s="7" t="s">
        <v>1038</v>
      </c>
      <c r="B366" s="4" t="s">
        <v>20</v>
      </c>
      <c r="C366" s="4">
        <v>80532</v>
      </c>
      <c r="D366" s="4" t="s">
        <v>1039</v>
      </c>
      <c r="E366" s="4"/>
      <c r="F366" s="6">
        <v>10</v>
      </c>
      <c r="G366" s="6">
        <v>10</v>
      </c>
      <c r="H366" s="45">
        <v>25.873699999999999</v>
      </c>
      <c r="I366" s="46">
        <v>10.20509</v>
      </c>
      <c r="J366" s="70">
        <f t="shared" si="16"/>
        <v>36.078789999999998</v>
      </c>
      <c r="K366" s="76">
        <f t="shared" si="18"/>
        <v>360.78</v>
      </c>
    </row>
    <row r="367" spans="1:11">
      <c r="A367" s="7" t="s">
        <v>1040</v>
      </c>
      <c r="B367" s="4" t="s">
        <v>571</v>
      </c>
      <c r="C367" s="4" t="s">
        <v>1041</v>
      </c>
      <c r="D367" s="4" t="s">
        <v>1042</v>
      </c>
      <c r="E367" s="4" t="s">
        <v>506</v>
      </c>
      <c r="F367" s="6">
        <v>10</v>
      </c>
      <c r="G367" s="6">
        <v>10</v>
      </c>
      <c r="H367" s="45">
        <v>83.560299999999998</v>
      </c>
      <c r="I367" s="46">
        <v>5.8326500000000001</v>
      </c>
      <c r="J367" s="70">
        <f t="shared" si="16"/>
        <v>89.392949999999999</v>
      </c>
      <c r="K367" s="76">
        <f t="shared" si="18"/>
        <v>893.92</v>
      </c>
    </row>
    <row r="368" spans="1:11" ht="19.5">
      <c r="A368" s="7" t="s">
        <v>1043</v>
      </c>
      <c r="B368" s="4" t="s">
        <v>20</v>
      </c>
      <c r="C368" s="4">
        <v>95547</v>
      </c>
      <c r="D368" s="12" t="s">
        <v>1044</v>
      </c>
      <c r="E368" s="4" t="s">
        <v>506</v>
      </c>
      <c r="F368" s="6">
        <v>4</v>
      </c>
      <c r="G368" s="6">
        <v>4</v>
      </c>
      <c r="H368" s="45">
        <v>58.383899999999997</v>
      </c>
      <c r="I368" s="46">
        <v>6.5135399999999999</v>
      </c>
      <c r="J368" s="70">
        <f t="shared" si="16"/>
        <v>64.897440000000003</v>
      </c>
      <c r="K368" s="76">
        <f t="shared" si="18"/>
        <v>259.58</v>
      </c>
    </row>
    <row r="369" spans="1:11">
      <c r="A369" s="7"/>
      <c r="B369" s="4"/>
      <c r="C369" s="4"/>
      <c r="D369" s="12"/>
      <c r="E369" s="4"/>
      <c r="F369" s="6"/>
      <c r="G369" s="6"/>
      <c r="H369" s="45">
        <v>0</v>
      </c>
      <c r="I369" s="46">
        <v>0</v>
      </c>
      <c r="J369" s="70">
        <f t="shared" ref="J369:J432" si="19">H369+I369</f>
        <v>0</v>
      </c>
      <c r="K369" s="76">
        <f t="shared" si="18"/>
        <v>0</v>
      </c>
    </row>
    <row r="370" spans="1:11">
      <c r="A370" s="9" t="s">
        <v>1045</v>
      </c>
      <c r="B370" s="10" t="s">
        <v>2</v>
      </c>
      <c r="C370" s="10"/>
      <c r="D370" s="10" t="s">
        <v>1046</v>
      </c>
      <c r="E370" s="10"/>
      <c r="F370" s="8"/>
      <c r="G370" s="8"/>
      <c r="H370" s="44"/>
      <c r="I370" s="44">
        <v>0</v>
      </c>
      <c r="J370" s="71">
        <f t="shared" si="19"/>
        <v>0</v>
      </c>
      <c r="K370" s="79">
        <f>K371+K372+K373+K374+K375+K376+K377+K378</f>
        <v>3840.89</v>
      </c>
    </row>
    <row r="371" spans="1:11">
      <c r="A371" s="7" t="s">
        <v>1047</v>
      </c>
      <c r="B371" s="4" t="s">
        <v>20</v>
      </c>
      <c r="C371" s="4">
        <v>80542</v>
      </c>
      <c r="D371" s="4" t="s">
        <v>1048</v>
      </c>
      <c r="E371" s="4" t="s">
        <v>506</v>
      </c>
      <c r="F371" s="6">
        <v>2</v>
      </c>
      <c r="G371" s="6">
        <v>2</v>
      </c>
      <c r="H371" s="45">
        <v>74.643199999999993</v>
      </c>
      <c r="I371" s="46">
        <v>47.842489999999998</v>
      </c>
      <c r="J371" s="70">
        <f t="shared" si="19"/>
        <v>122.48568999999999</v>
      </c>
      <c r="K371" s="76">
        <f t="shared" ref="K371:K379" si="20">TRUNC(G371*(H371+I371),2)</f>
        <v>244.97</v>
      </c>
    </row>
    <row r="372" spans="1:11">
      <c r="A372" s="7" t="s">
        <v>1049</v>
      </c>
      <c r="B372" s="4" t="s">
        <v>20</v>
      </c>
      <c r="C372" s="4">
        <v>80550</v>
      </c>
      <c r="D372" s="4" t="s">
        <v>1050</v>
      </c>
      <c r="E372" s="4" t="s">
        <v>1051</v>
      </c>
      <c r="F372" s="6">
        <v>2</v>
      </c>
      <c r="G372" s="6">
        <v>2</v>
      </c>
      <c r="H372" s="45">
        <v>3.1583000000000001</v>
      </c>
      <c r="I372" s="46">
        <v>4.3724400000000001</v>
      </c>
      <c r="J372" s="70">
        <f t="shared" si="19"/>
        <v>7.5307399999999998</v>
      </c>
      <c r="K372" s="76">
        <f t="shared" si="20"/>
        <v>15.06</v>
      </c>
    </row>
    <row r="373" spans="1:11">
      <c r="A373" s="7" t="s">
        <v>1052</v>
      </c>
      <c r="B373" s="4" t="s">
        <v>20</v>
      </c>
      <c r="C373" s="4">
        <v>80556</v>
      </c>
      <c r="D373" s="4" t="s">
        <v>1053</v>
      </c>
      <c r="E373" s="4" t="s">
        <v>506</v>
      </c>
      <c r="F373" s="6">
        <v>10</v>
      </c>
      <c r="G373" s="6">
        <v>10</v>
      </c>
      <c r="H373" s="45">
        <v>2.8794</v>
      </c>
      <c r="I373" s="46">
        <v>7.2928600000000001</v>
      </c>
      <c r="J373" s="70">
        <f t="shared" si="19"/>
        <v>10.17226</v>
      </c>
      <c r="K373" s="76">
        <f t="shared" si="20"/>
        <v>101.72</v>
      </c>
    </row>
    <row r="374" spans="1:11">
      <c r="A374" s="7" t="s">
        <v>1054</v>
      </c>
      <c r="B374" s="4" t="s">
        <v>2</v>
      </c>
      <c r="C374" s="4">
        <v>86883</v>
      </c>
      <c r="D374" s="4" t="s">
        <v>1055</v>
      </c>
      <c r="E374" s="4" t="s">
        <v>506</v>
      </c>
      <c r="F374" s="6">
        <v>10</v>
      </c>
      <c r="G374" s="6">
        <v>10</v>
      </c>
      <c r="H374" s="45">
        <v>6.7103999999999999</v>
      </c>
      <c r="I374" s="46">
        <v>1.7391300000000001</v>
      </c>
      <c r="J374" s="70">
        <f t="shared" si="19"/>
        <v>8.4495299999999993</v>
      </c>
      <c r="K374" s="76">
        <f t="shared" si="20"/>
        <v>84.49</v>
      </c>
    </row>
    <row r="375" spans="1:11" ht="19.5">
      <c r="A375" s="7" t="s">
        <v>1056</v>
      </c>
      <c r="B375" s="4" t="s">
        <v>20</v>
      </c>
      <c r="C375" s="4">
        <v>80573</v>
      </c>
      <c r="D375" s="12" t="s">
        <v>1057</v>
      </c>
      <c r="E375" s="4" t="s">
        <v>506</v>
      </c>
      <c r="F375" s="6">
        <v>2</v>
      </c>
      <c r="G375" s="6">
        <v>2</v>
      </c>
      <c r="H375" s="45">
        <v>625.2174</v>
      </c>
      <c r="I375" s="46">
        <v>5.8326500000000001</v>
      </c>
      <c r="J375" s="70">
        <f t="shared" si="19"/>
        <v>631.05004999999994</v>
      </c>
      <c r="K375" s="76">
        <f t="shared" si="20"/>
        <v>1262.0999999999999</v>
      </c>
    </row>
    <row r="376" spans="1:11">
      <c r="A376" s="7" t="s">
        <v>1058</v>
      </c>
      <c r="B376" s="4" t="s">
        <v>20</v>
      </c>
      <c r="C376" s="4">
        <v>80572</v>
      </c>
      <c r="D376" s="4" t="s">
        <v>1059</v>
      </c>
      <c r="E376" s="4" t="s">
        <v>506</v>
      </c>
      <c r="F376" s="6">
        <v>8</v>
      </c>
      <c r="G376" s="6">
        <v>8</v>
      </c>
      <c r="H376" s="45">
        <v>102.03449999999999</v>
      </c>
      <c r="I376" s="46">
        <v>5.8326500000000001</v>
      </c>
      <c r="J376" s="70">
        <f t="shared" si="19"/>
        <v>107.86715</v>
      </c>
      <c r="K376" s="76">
        <f t="shared" si="20"/>
        <v>862.93</v>
      </c>
    </row>
    <row r="377" spans="1:11">
      <c r="A377" s="7" t="s">
        <v>1060</v>
      </c>
      <c r="B377" s="4" t="s">
        <v>20</v>
      </c>
      <c r="C377" s="4">
        <v>80580</v>
      </c>
      <c r="D377" s="4" t="s">
        <v>1061</v>
      </c>
      <c r="E377" s="4" t="s">
        <v>506</v>
      </c>
      <c r="F377" s="6">
        <v>10</v>
      </c>
      <c r="G377" s="6">
        <v>10</v>
      </c>
      <c r="H377" s="45">
        <v>50.328099999999999</v>
      </c>
      <c r="I377" s="46">
        <v>4.3724400000000001</v>
      </c>
      <c r="J377" s="70">
        <f t="shared" si="19"/>
        <v>54.700539999999997</v>
      </c>
      <c r="K377" s="76">
        <f t="shared" si="20"/>
        <v>547</v>
      </c>
    </row>
    <row r="378" spans="1:11">
      <c r="A378" s="7" t="s">
        <v>1062</v>
      </c>
      <c r="B378" s="4" t="s">
        <v>20</v>
      </c>
      <c r="C378" s="4">
        <v>80587</v>
      </c>
      <c r="D378" s="4" t="s">
        <v>1063</v>
      </c>
      <c r="E378" s="4" t="s">
        <v>506</v>
      </c>
      <c r="F378" s="6">
        <v>8</v>
      </c>
      <c r="G378" s="6">
        <v>8</v>
      </c>
      <c r="H378" s="45">
        <v>78.95</v>
      </c>
      <c r="I378" s="46">
        <v>11.37818</v>
      </c>
      <c r="J378" s="70">
        <f t="shared" si="19"/>
        <v>90.328180000000003</v>
      </c>
      <c r="K378" s="76">
        <f t="shared" si="20"/>
        <v>722.62</v>
      </c>
    </row>
    <row r="379" spans="1:11">
      <c r="A379" s="7"/>
      <c r="B379" s="4"/>
      <c r="C379" s="4"/>
      <c r="D379" s="4"/>
      <c r="E379" s="4"/>
      <c r="F379" s="6"/>
      <c r="G379" s="6"/>
      <c r="H379" s="45">
        <v>0</v>
      </c>
      <c r="I379" s="46">
        <v>0</v>
      </c>
      <c r="J379" s="70">
        <f t="shared" si="19"/>
        <v>0</v>
      </c>
      <c r="K379" s="76">
        <f t="shared" si="20"/>
        <v>0</v>
      </c>
    </row>
    <row r="380" spans="1:11">
      <c r="A380" s="9" t="s">
        <v>1064</v>
      </c>
      <c r="B380" s="10" t="s">
        <v>2</v>
      </c>
      <c r="C380" s="10"/>
      <c r="D380" s="10" t="s">
        <v>1065</v>
      </c>
      <c r="E380" s="10"/>
      <c r="F380" s="8"/>
      <c r="G380" s="8"/>
      <c r="H380" s="44"/>
      <c r="I380" s="44">
        <v>0</v>
      </c>
      <c r="J380" s="71">
        <f t="shared" si="19"/>
        <v>0</v>
      </c>
      <c r="K380" s="79">
        <f>K381+K382</f>
        <v>747.37</v>
      </c>
    </row>
    <row r="381" spans="1:11">
      <c r="A381" s="7" t="s">
        <v>1066</v>
      </c>
      <c r="B381" s="4" t="s">
        <v>20</v>
      </c>
      <c r="C381" s="4">
        <v>80926</v>
      </c>
      <c r="D381" s="4" t="s">
        <v>241</v>
      </c>
      <c r="E381" s="4" t="s">
        <v>506</v>
      </c>
      <c r="F381" s="6">
        <v>2</v>
      </c>
      <c r="G381" s="6">
        <v>2</v>
      </c>
      <c r="H381" s="45">
        <v>59.3765</v>
      </c>
      <c r="I381" s="46">
        <v>17.79327</v>
      </c>
      <c r="J381" s="70">
        <f t="shared" si="19"/>
        <v>77.16977</v>
      </c>
      <c r="K381" s="76">
        <f>TRUNC(G381*(H381+I381),2)</f>
        <v>154.33000000000001</v>
      </c>
    </row>
    <row r="382" spans="1:11">
      <c r="A382" s="7" t="s">
        <v>1067</v>
      </c>
      <c r="B382" s="4" t="s">
        <v>20</v>
      </c>
      <c r="C382" s="4">
        <v>80929</v>
      </c>
      <c r="D382" s="4" t="s">
        <v>1068</v>
      </c>
      <c r="E382" s="4" t="s">
        <v>506</v>
      </c>
      <c r="F382" s="6">
        <v>4</v>
      </c>
      <c r="G382" s="6">
        <v>4</v>
      </c>
      <c r="H382" s="45">
        <v>120.5414</v>
      </c>
      <c r="I382" s="46">
        <v>27.719439999999999</v>
      </c>
      <c r="J382" s="70">
        <f t="shared" si="19"/>
        <v>148.26084</v>
      </c>
      <c r="K382" s="76">
        <f>TRUNC(G382*(H382+I382),2)</f>
        <v>593.04</v>
      </c>
    </row>
    <row r="383" spans="1:11">
      <c r="A383" s="7"/>
      <c r="B383" s="4"/>
      <c r="C383" s="4"/>
      <c r="D383" s="4"/>
      <c r="E383" s="4"/>
      <c r="F383" s="6"/>
      <c r="G383" s="6"/>
      <c r="H383" s="45">
        <v>0</v>
      </c>
      <c r="I383" s="46">
        <v>0</v>
      </c>
      <c r="J383" s="70">
        <f t="shared" si="19"/>
        <v>0</v>
      </c>
      <c r="K383" s="76">
        <f>TRUNC(G383*(H383+I383),2)</f>
        <v>0</v>
      </c>
    </row>
    <row r="384" spans="1:11">
      <c r="A384" s="9" t="s">
        <v>1069</v>
      </c>
      <c r="B384" s="10" t="s">
        <v>2</v>
      </c>
      <c r="C384" s="10"/>
      <c r="D384" s="10" t="s">
        <v>1070</v>
      </c>
      <c r="E384" s="10"/>
      <c r="F384" s="8"/>
      <c r="G384" s="8"/>
      <c r="H384" s="44"/>
      <c r="I384" s="44">
        <v>0</v>
      </c>
      <c r="J384" s="71">
        <f t="shared" si="19"/>
        <v>0</v>
      </c>
      <c r="K384" s="78">
        <f>K385+K390+K394+K399+K402+K407+K414+K420</f>
        <v>4410.1900000000005</v>
      </c>
    </row>
    <row r="385" spans="1:11">
      <c r="A385" s="9" t="s">
        <v>1071</v>
      </c>
      <c r="B385" s="10" t="s">
        <v>2</v>
      </c>
      <c r="C385" s="10"/>
      <c r="D385" s="10" t="s">
        <v>1072</v>
      </c>
      <c r="E385" s="10"/>
      <c r="F385" s="8"/>
      <c r="G385" s="8"/>
      <c r="H385" s="44">
        <v>0</v>
      </c>
      <c r="I385" s="44">
        <v>0</v>
      </c>
      <c r="J385" s="71">
        <f t="shared" si="19"/>
        <v>0</v>
      </c>
      <c r="K385" s="78">
        <f>K386+K387+K388</f>
        <v>1658.9699999999998</v>
      </c>
    </row>
    <row r="386" spans="1:11">
      <c r="A386" s="7" t="s">
        <v>1073</v>
      </c>
      <c r="B386" s="4" t="s">
        <v>20</v>
      </c>
      <c r="C386" s="4">
        <v>81003</v>
      </c>
      <c r="D386" s="4" t="s">
        <v>1074</v>
      </c>
      <c r="E386" s="4" t="s">
        <v>67</v>
      </c>
      <c r="F386" s="6">
        <v>30</v>
      </c>
      <c r="G386" s="6">
        <v>30</v>
      </c>
      <c r="H386" s="45">
        <v>3.2896000000000001</v>
      </c>
      <c r="I386" s="46">
        <v>3.5028700000000002</v>
      </c>
      <c r="J386" s="70">
        <f t="shared" si="19"/>
        <v>6.7924699999999998</v>
      </c>
      <c r="K386" s="76">
        <f>TRUNC(G386*(H386+I386),2)</f>
        <v>203.77</v>
      </c>
    </row>
    <row r="387" spans="1:11" ht="19.5">
      <c r="A387" s="7" t="s">
        <v>1075</v>
      </c>
      <c r="B387" s="4" t="s">
        <v>2</v>
      </c>
      <c r="C387" s="4">
        <v>89449</v>
      </c>
      <c r="D387" s="12" t="s">
        <v>1076</v>
      </c>
      <c r="E387" s="4" t="s">
        <v>67</v>
      </c>
      <c r="F387" s="6">
        <v>36</v>
      </c>
      <c r="G387" s="6">
        <v>36</v>
      </c>
      <c r="H387" s="45">
        <v>16.8581</v>
      </c>
      <c r="I387" s="46">
        <v>0.9516</v>
      </c>
      <c r="J387" s="70">
        <f t="shared" si="19"/>
        <v>17.809699999999999</v>
      </c>
      <c r="K387" s="76">
        <f>TRUNC(G387*(H387+I387),2)</f>
        <v>641.14</v>
      </c>
    </row>
    <row r="388" spans="1:11">
      <c r="A388" s="7" t="s">
        <v>1077</v>
      </c>
      <c r="B388" s="4" t="s">
        <v>20</v>
      </c>
      <c r="C388" s="4">
        <v>81008</v>
      </c>
      <c r="D388" s="4" t="s">
        <v>1078</v>
      </c>
      <c r="E388" s="4" t="s">
        <v>67</v>
      </c>
      <c r="F388" s="6">
        <v>18</v>
      </c>
      <c r="G388" s="6">
        <v>18</v>
      </c>
      <c r="H388" s="45">
        <v>33.379800000000003</v>
      </c>
      <c r="I388" s="46">
        <v>11.84578</v>
      </c>
      <c r="J388" s="70">
        <f t="shared" si="19"/>
        <v>45.225580000000001</v>
      </c>
      <c r="K388" s="76">
        <f>TRUNC(G388*(H388+I388),2)</f>
        <v>814.06</v>
      </c>
    </row>
    <row r="389" spans="1:11">
      <c r="A389" s="7"/>
      <c r="B389" s="4"/>
      <c r="C389" s="4"/>
      <c r="D389" s="4"/>
      <c r="E389" s="4"/>
      <c r="F389" s="6"/>
      <c r="G389" s="6"/>
      <c r="H389" s="45">
        <v>0</v>
      </c>
      <c r="I389" s="46">
        <v>0</v>
      </c>
      <c r="J389" s="70">
        <f t="shared" si="19"/>
        <v>0</v>
      </c>
      <c r="K389" s="76">
        <f>TRUNC(G389*(H389+I389),2)</f>
        <v>0</v>
      </c>
    </row>
    <row r="390" spans="1:11">
      <c r="A390" s="9" t="s">
        <v>1079</v>
      </c>
      <c r="B390" s="10" t="s">
        <v>2</v>
      </c>
      <c r="C390" s="10"/>
      <c r="D390" s="10" t="s">
        <v>1080</v>
      </c>
      <c r="E390" s="10"/>
      <c r="F390" s="8"/>
      <c r="G390" s="8"/>
      <c r="H390" s="44"/>
      <c r="I390" s="44">
        <v>0</v>
      </c>
      <c r="J390" s="71">
        <f t="shared" si="19"/>
        <v>0</v>
      </c>
      <c r="K390" s="79">
        <f>K391+K392</f>
        <v>181.37</v>
      </c>
    </row>
    <row r="391" spans="1:11">
      <c r="A391" s="7" t="s">
        <v>1081</v>
      </c>
      <c r="B391" s="4" t="s">
        <v>20</v>
      </c>
      <c r="C391" s="4">
        <v>81066</v>
      </c>
      <c r="D391" s="4" t="s">
        <v>247</v>
      </c>
      <c r="E391" s="4" t="s">
        <v>506</v>
      </c>
      <c r="F391" s="6">
        <v>6</v>
      </c>
      <c r="G391" s="6">
        <v>6</v>
      </c>
      <c r="H391" s="45">
        <v>0.87780000000000002</v>
      </c>
      <c r="I391" s="46">
        <v>2.6251000000000002</v>
      </c>
      <c r="J391" s="70">
        <f t="shared" si="19"/>
        <v>3.5029000000000003</v>
      </c>
      <c r="K391" s="76">
        <f>TRUNC(G391*(H391+I391),2)</f>
        <v>21.01</v>
      </c>
    </row>
    <row r="392" spans="1:11">
      <c r="A392" s="7" t="s">
        <v>1082</v>
      </c>
      <c r="B392" s="4" t="s">
        <v>20</v>
      </c>
      <c r="C392" s="4">
        <v>81069</v>
      </c>
      <c r="D392" s="4" t="s">
        <v>1083</v>
      </c>
      <c r="E392" s="4" t="s">
        <v>506</v>
      </c>
      <c r="F392" s="6">
        <v>18</v>
      </c>
      <c r="G392" s="6">
        <v>18</v>
      </c>
      <c r="H392" s="45">
        <v>4.8318000000000003</v>
      </c>
      <c r="I392" s="46">
        <v>4.0771100000000002</v>
      </c>
      <c r="J392" s="70">
        <f t="shared" si="19"/>
        <v>8.9089100000000006</v>
      </c>
      <c r="K392" s="76">
        <f>TRUNC(G392*(H392+I392),2)</f>
        <v>160.36000000000001</v>
      </c>
    </row>
    <row r="393" spans="1:11">
      <c r="A393" s="7"/>
      <c r="B393" s="4"/>
      <c r="C393" s="4"/>
      <c r="D393" s="4"/>
      <c r="E393" s="4"/>
      <c r="F393" s="6"/>
      <c r="G393" s="6"/>
      <c r="H393" s="45">
        <v>0</v>
      </c>
      <c r="I393" s="46">
        <v>0</v>
      </c>
      <c r="J393" s="70">
        <f t="shared" si="19"/>
        <v>0</v>
      </c>
      <c r="K393" s="76">
        <f>TRUNC(G393*(H393+I393),2)</f>
        <v>0</v>
      </c>
    </row>
    <row r="394" spans="1:11" s="3" customFormat="1">
      <c r="A394" s="9" t="s">
        <v>1084</v>
      </c>
      <c r="B394" s="10" t="s">
        <v>2</v>
      </c>
      <c r="C394" s="10"/>
      <c r="D394" s="10" t="s">
        <v>1085</v>
      </c>
      <c r="E394" s="10"/>
      <c r="F394" s="8"/>
      <c r="G394" s="8"/>
      <c r="H394" s="44">
        <v>0</v>
      </c>
      <c r="I394" s="44">
        <v>0</v>
      </c>
      <c r="J394" s="71">
        <f t="shared" si="19"/>
        <v>0</v>
      </c>
      <c r="K394" s="79">
        <f>K395+K396+K397</f>
        <v>184.61</v>
      </c>
    </row>
    <row r="395" spans="1:11">
      <c r="A395" s="7" t="s">
        <v>1086</v>
      </c>
      <c r="B395" s="4" t="s">
        <v>20</v>
      </c>
      <c r="C395" s="4">
        <v>81102</v>
      </c>
      <c r="D395" s="4" t="s">
        <v>1087</v>
      </c>
      <c r="E395" s="4" t="s">
        <v>506</v>
      </c>
      <c r="F395" s="6">
        <v>5</v>
      </c>
      <c r="G395" s="6">
        <v>5</v>
      </c>
      <c r="H395" s="45">
        <v>0.78749999999999998</v>
      </c>
      <c r="I395" s="46">
        <v>2.6251000000000002</v>
      </c>
      <c r="J395" s="70">
        <f t="shared" si="19"/>
        <v>3.4126000000000003</v>
      </c>
      <c r="K395" s="76">
        <f>TRUNC(G395*(H395+I395),2)</f>
        <v>17.059999999999999</v>
      </c>
    </row>
    <row r="396" spans="1:11">
      <c r="A396" s="7" t="s">
        <v>1088</v>
      </c>
      <c r="B396" s="4" t="s">
        <v>20</v>
      </c>
      <c r="C396" s="4">
        <v>81105</v>
      </c>
      <c r="D396" s="4" t="s">
        <v>1089</v>
      </c>
      <c r="E396" s="4" t="s">
        <v>506</v>
      </c>
      <c r="F396" s="6">
        <v>6</v>
      </c>
      <c r="G396" s="6">
        <v>6</v>
      </c>
      <c r="H396" s="45">
        <v>4.8893000000000004</v>
      </c>
      <c r="I396" s="46">
        <v>4.0771100000000002</v>
      </c>
      <c r="J396" s="70">
        <f t="shared" si="19"/>
        <v>8.9664099999999998</v>
      </c>
      <c r="K396" s="76">
        <f>TRUNC(G396*(H396+I396),2)</f>
        <v>53.79</v>
      </c>
    </row>
    <row r="397" spans="1:11">
      <c r="A397" s="7" t="s">
        <v>1090</v>
      </c>
      <c r="B397" s="4" t="s">
        <v>20</v>
      </c>
      <c r="C397" s="4">
        <v>81107</v>
      </c>
      <c r="D397" s="4" t="s">
        <v>1091</v>
      </c>
      <c r="E397" s="4" t="s">
        <v>506</v>
      </c>
      <c r="F397" s="6">
        <v>4</v>
      </c>
      <c r="G397" s="6">
        <v>4</v>
      </c>
      <c r="H397" s="45">
        <v>23.0517</v>
      </c>
      <c r="I397" s="46">
        <v>5.3896600000000001</v>
      </c>
      <c r="J397" s="70">
        <f t="shared" si="19"/>
        <v>28.44136</v>
      </c>
      <c r="K397" s="76">
        <f>TRUNC(G397*(H397+I397),2)</f>
        <v>113.76</v>
      </c>
    </row>
    <row r="398" spans="1:11">
      <c r="A398" s="7"/>
      <c r="B398" s="4"/>
      <c r="C398" s="4"/>
      <c r="D398" s="4"/>
      <c r="E398" s="4"/>
      <c r="F398" s="6"/>
      <c r="G398" s="6"/>
      <c r="H398" s="45">
        <v>0</v>
      </c>
      <c r="I398" s="46">
        <v>0</v>
      </c>
      <c r="J398" s="70">
        <f t="shared" si="19"/>
        <v>0</v>
      </c>
      <c r="K398" s="76">
        <f>TRUNC(G398*(H398+I398),2)</f>
        <v>0</v>
      </c>
    </row>
    <row r="399" spans="1:11">
      <c r="A399" s="18" t="s">
        <v>1092</v>
      </c>
      <c r="B399" s="19" t="s">
        <v>2</v>
      </c>
      <c r="C399" s="19"/>
      <c r="D399" s="19" t="s">
        <v>1093</v>
      </c>
      <c r="E399" s="19"/>
      <c r="F399" s="13"/>
      <c r="G399" s="13"/>
      <c r="H399" s="48"/>
      <c r="I399" s="44">
        <v>0</v>
      </c>
      <c r="J399" s="71">
        <f t="shared" si="19"/>
        <v>0</v>
      </c>
      <c r="K399" s="79">
        <f>K400</f>
        <v>40.590000000000003</v>
      </c>
    </row>
    <row r="400" spans="1:11" ht="19.5">
      <c r="A400" s="7" t="s">
        <v>1094</v>
      </c>
      <c r="B400" s="4" t="s">
        <v>2</v>
      </c>
      <c r="C400" s="4">
        <v>89579</v>
      </c>
      <c r="D400" s="12" t="s">
        <v>1095</v>
      </c>
      <c r="E400" s="4" t="s">
        <v>506</v>
      </c>
      <c r="F400" s="6">
        <v>4</v>
      </c>
      <c r="G400" s="6">
        <v>4</v>
      </c>
      <c r="H400" s="45">
        <v>8.2773000000000003</v>
      </c>
      <c r="I400" s="46">
        <v>1.87039</v>
      </c>
      <c r="J400" s="70">
        <f t="shared" si="19"/>
        <v>10.147690000000001</v>
      </c>
      <c r="K400" s="76">
        <f>TRUNC(G400*(H400+I400),2)</f>
        <v>40.590000000000003</v>
      </c>
    </row>
    <row r="401" spans="1:11">
      <c r="A401" s="7"/>
      <c r="B401" s="4"/>
      <c r="C401" s="4"/>
      <c r="D401" s="12"/>
      <c r="E401" s="4"/>
      <c r="F401" s="6"/>
      <c r="G401" s="6"/>
      <c r="H401" s="45">
        <v>0</v>
      </c>
      <c r="I401" s="46">
        <v>0</v>
      </c>
      <c r="J401" s="70">
        <f t="shared" si="19"/>
        <v>0</v>
      </c>
      <c r="K401" s="76">
        <f>TRUNC(G401*(H401+I401),2)</f>
        <v>0</v>
      </c>
    </row>
    <row r="402" spans="1:11" s="3" customFormat="1">
      <c r="A402" s="9" t="s">
        <v>1096</v>
      </c>
      <c r="B402" s="10" t="s">
        <v>2</v>
      </c>
      <c r="C402" s="10"/>
      <c r="D402" s="10" t="s">
        <v>1097</v>
      </c>
      <c r="E402" s="10"/>
      <c r="F402" s="8"/>
      <c r="G402" s="8"/>
      <c r="H402" s="44">
        <v>0</v>
      </c>
      <c r="I402" s="44">
        <v>0</v>
      </c>
      <c r="J402" s="71">
        <f t="shared" si="19"/>
        <v>0</v>
      </c>
      <c r="K402" s="79">
        <f>K403+K404+K405</f>
        <v>454.90000000000003</v>
      </c>
    </row>
    <row r="403" spans="1:11" ht="19.5">
      <c r="A403" s="7" t="s">
        <v>1098</v>
      </c>
      <c r="B403" s="4" t="s">
        <v>2</v>
      </c>
      <c r="C403" s="4">
        <v>89481</v>
      </c>
      <c r="D403" s="12" t="s">
        <v>1099</v>
      </c>
      <c r="E403" s="4" t="s">
        <v>506</v>
      </c>
      <c r="F403" s="6">
        <v>15</v>
      </c>
      <c r="G403" s="6">
        <v>15</v>
      </c>
      <c r="H403" s="45">
        <v>2.1082999999999998</v>
      </c>
      <c r="I403" s="46">
        <v>2.0098400000000001</v>
      </c>
      <c r="J403" s="70">
        <f t="shared" si="19"/>
        <v>4.1181400000000004</v>
      </c>
      <c r="K403" s="76">
        <f>TRUNC(G403*(H403+I403),2)</f>
        <v>61.77</v>
      </c>
    </row>
    <row r="404" spans="1:11" ht="19.5">
      <c r="A404" s="7" t="s">
        <v>1100</v>
      </c>
      <c r="B404" s="4" t="s">
        <v>2</v>
      </c>
      <c r="C404" s="4">
        <v>89501</v>
      </c>
      <c r="D404" s="12" t="s">
        <v>1101</v>
      </c>
      <c r="E404" s="4" t="s">
        <v>506</v>
      </c>
      <c r="F404" s="6">
        <v>16</v>
      </c>
      <c r="G404" s="6">
        <v>16</v>
      </c>
      <c r="H404" s="45">
        <v>8.1378000000000004</v>
      </c>
      <c r="I404" s="46">
        <v>3.6177199999999998</v>
      </c>
      <c r="J404" s="70">
        <f t="shared" si="19"/>
        <v>11.755520000000001</v>
      </c>
      <c r="K404" s="76">
        <f>TRUNC(G404*(H404+I404),2)</f>
        <v>188.08</v>
      </c>
    </row>
    <row r="405" spans="1:11">
      <c r="A405" s="7" t="s">
        <v>1102</v>
      </c>
      <c r="B405" s="4" t="s">
        <v>20</v>
      </c>
      <c r="C405" s="4">
        <v>81380</v>
      </c>
      <c r="D405" s="4" t="s">
        <v>1103</v>
      </c>
      <c r="E405" s="4" t="s">
        <v>506</v>
      </c>
      <c r="F405" s="6">
        <v>12</v>
      </c>
      <c r="G405" s="6">
        <v>12</v>
      </c>
      <c r="H405" s="45">
        <v>10.6645</v>
      </c>
      <c r="I405" s="46">
        <v>6.4233000000000002</v>
      </c>
      <c r="J405" s="70">
        <f t="shared" si="19"/>
        <v>17.087800000000001</v>
      </c>
      <c r="K405" s="76">
        <f>TRUNC(G405*(H405+I405),2)</f>
        <v>205.05</v>
      </c>
    </row>
    <row r="406" spans="1:11">
      <c r="A406" s="23"/>
      <c r="B406" s="24"/>
      <c r="C406" s="24"/>
      <c r="D406" s="24"/>
      <c r="E406" s="24"/>
      <c r="F406" s="25"/>
      <c r="G406" s="25"/>
      <c r="H406" s="49">
        <v>0</v>
      </c>
      <c r="I406" s="50">
        <v>0</v>
      </c>
      <c r="J406" s="70">
        <f t="shared" si="19"/>
        <v>0</v>
      </c>
      <c r="K406" s="76">
        <f>TRUNC(G406*(H406+I406),2)</f>
        <v>0</v>
      </c>
    </row>
    <row r="407" spans="1:11" s="3" customFormat="1">
      <c r="A407" s="59" t="s">
        <v>1104</v>
      </c>
      <c r="B407" s="60" t="s">
        <v>2</v>
      </c>
      <c r="C407" s="60"/>
      <c r="D407" s="60" t="s">
        <v>1105</v>
      </c>
      <c r="E407" s="60"/>
      <c r="F407" s="61"/>
      <c r="G407" s="61"/>
      <c r="H407" s="62">
        <v>0</v>
      </c>
      <c r="I407" s="62">
        <v>0</v>
      </c>
      <c r="J407" s="71">
        <f t="shared" si="19"/>
        <v>0</v>
      </c>
      <c r="K407" s="79">
        <f>K408+K409+K410+K411+K412</f>
        <v>939.31</v>
      </c>
    </row>
    <row r="408" spans="1:11">
      <c r="A408" s="26" t="s">
        <v>1106</v>
      </c>
      <c r="B408" s="27" t="s">
        <v>20</v>
      </c>
      <c r="C408" s="27">
        <v>81405</v>
      </c>
      <c r="D408" s="27" t="s">
        <v>1107</v>
      </c>
      <c r="E408" s="27" t="s">
        <v>506</v>
      </c>
      <c r="F408" s="28">
        <v>7</v>
      </c>
      <c r="G408" s="28">
        <v>7</v>
      </c>
      <c r="H408" s="51">
        <v>9.0730000000000004</v>
      </c>
      <c r="I408" s="52">
        <v>8.7530800000000006</v>
      </c>
      <c r="J408" s="70">
        <f t="shared" si="19"/>
        <v>17.826080000000001</v>
      </c>
      <c r="K408" s="76">
        <f t="shared" ref="K408:K413" si="21">TRUNC(G408*(H408+I408),2)</f>
        <v>124.78</v>
      </c>
    </row>
    <row r="409" spans="1:11">
      <c r="A409" s="7" t="s">
        <v>1108</v>
      </c>
      <c r="B409" s="4" t="s">
        <v>20</v>
      </c>
      <c r="C409" s="4">
        <v>81407</v>
      </c>
      <c r="D409" s="4" t="s">
        <v>1109</v>
      </c>
      <c r="E409" s="4" t="s">
        <v>506</v>
      </c>
      <c r="F409" s="6">
        <v>3</v>
      </c>
      <c r="G409" s="6">
        <v>3</v>
      </c>
      <c r="H409" s="45">
        <v>54.347799999999999</v>
      </c>
      <c r="I409" s="46">
        <v>13.12551</v>
      </c>
      <c r="J409" s="70">
        <f t="shared" si="19"/>
        <v>67.473309999999998</v>
      </c>
      <c r="K409" s="76">
        <f t="shared" si="21"/>
        <v>202.41</v>
      </c>
    </row>
    <row r="410" spans="1:11">
      <c r="A410" s="7" t="s">
        <v>1110</v>
      </c>
      <c r="B410" s="4" t="s">
        <v>20</v>
      </c>
      <c r="C410" s="4">
        <v>81424</v>
      </c>
      <c r="D410" s="4" t="s">
        <v>1111</v>
      </c>
      <c r="E410" s="4" t="s">
        <v>506</v>
      </c>
      <c r="F410" s="6">
        <v>12</v>
      </c>
      <c r="G410" s="6">
        <v>12</v>
      </c>
      <c r="H410" s="45">
        <v>7.5964</v>
      </c>
      <c r="I410" s="46">
        <v>8.7530800000000006</v>
      </c>
      <c r="J410" s="70">
        <f t="shared" si="19"/>
        <v>16.34948</v>
      </c>
      <c r="K410" s="76">
        <f t="shared" si="21"/>
        <v>196.19</v>
      </c>
    </row>
    <row r="411" spans="1:11">
      <c r="A411" s="7" t="s">
        <v>1112</v>
      </c>
      <c r="B411" s="4" t="s">
        <v>20</v>
      </c>
      <c r="C411" s="4">
        <v>81427</v>
      </c>
      <c r="D411" s="4" t="s">
        <v>1113</v>
      </c>
      <c r="E411" s="4" t="s">
        <v>506</v>
      </c>
      <c r="F411" s="6">
        <v>5</v>
      </c>
      <c r="G411" s="6">
        <v>5</v>
      </c>
      <c r="H411" s="45">
        <v>45.963900000000002</v>
      </c>
      <c r="I411" s="46">
        <v>13.12551</v>
      </c>
      <c r="J411" s="70">
        <f t="shared" si="19"/>
        <v>59.089410000000001</v>
      </c>
      <c r="K411" s="76">
        <f t="shared" si="21"/>
        <v>295.44</v>
      </c>
    </row>
    <row r="412" spans="1:11">
      <c r="A412" s="7" t="s">
        <v>1114</v>
      </c>
      <c r="B412" s="4" t="s">
        <v>20</v>
      </c>
      <c r="C412" s="4">
        <v>81445</v>
      </c>
      <c r="D412" s="4" t="s">
        <v>1115</v>
      </c>
      <c r="E412" s="4" t="s">
        <v>506</v>
      </c>
      <c r="F412" s="6">
        <v>8</v>
      </c>
      <c r="G412" s="6">
        <v>8</v>
      </c>
      <c r="H412" s="45">
        <v>9.516</v>
      </c>
      <c r="I412" s="46">
        <v>5.5455300000000003</v>
      </c>
      <c r="J412" s="70">
        <f t="shared" si="19"/>
        <v>15.061530000000001</v>
      </c>
      <c r="K412" s="76">
        <f t="shared" si="21"/>
        <v>120.49</v>
      </c>
    </row>
    <row r="413" spans="1:11">
      <c r="A413" s="7"/>
      <c r="B413" s="4"/>
      <c r="C413" s="4"/>
      <c r="D413" s="4"/>
      <c r="E413" s="4"/>
      <c r="F413" s="6"/>
      <c r="G413" s="6"/>
      <c r="H413" s="45">
        <v>0</v>
      </c>
      <c r="I413" s="46">
        <v>0</v>
      </c>
      <c r="J413" s="70">
        <f t="shared" si="19"/>
        <v>0</v>
      </c>
      <c r="K413" s="76">
        <f t="shared" si="21"/>
        <v>0</v>
      </c>
    </row>
    <row r="414" spans="1:11" s="3" customFormat="1">
      <c r="A414" s="9" t="s">
        <v>1116</v>
      </c>
      <c r="B414" s="10" t="s">
        <v>2</v>
      </c>
      <c r="C414" s="10"/>
      <c r="D414" s="10" t="s">
        <v>1117</v>
      </c>
      <c r="E414" s="10"/>
      <c r="F414" s="8"/>
      <c r="G414" s="8"/>
      <c r="H414" s="44">
        <v>0</v>
      </c>
      <c r="I414" s="44">
        <v>0</v>
      </c>
      <c r="J414" s="71">
        <f t="shared" si="19"/>
        <v>0</v>
      </c>
      <c r="K414" s="79">
        <f>K415+K416+K417+K418</f>
        <v>570.46</v>
      </c>
    </row>
    <row r="415" spans="1:11">
      <c r="A415" s="7" t="s">
        <v>1118</v>
      </c>
      <c r="B415" s="4" t="s">
        <v>20</v>
      </c>
      <c r="C415" s="4">
        <v>81462</v>
      </c>
      <c r="D415" s="4" t="s">
        <v>1119</v>
      </c>
      <c r="E415" s="4" t="s">
        <v>506</v>
      </c>
      <c r="F415" s="6">
        <v>4</v>
      </c>
      <c r="G415" s="6">
        <v>4</v>
      </c>
      <c r="H415" s="45">
        <v>8.4987999999999992</v>
      </c>
      <c r="I415" s="46">
        <v>2.6251000000000002</v>
      </c>
      <c r="J415" s="70">
        <f t="shared" si="19"/>
        <v>11.123899999999999</v>
      </c>
      <c r="K415" s="76">
        <f>TRUNC(G415*(H415+I415),2)</f>
        <v>44.49</v>
      </c>
    </row>
    <row r="416" spans="1:11">
      <c r="A416" s="7" t="s">
        <v>1120</v>
      </c>
      <c r="B416" s="4" t="s">
        <v>20</v>
      </c>
      <c r="C416" s="4">
        <v>81464</v>
      </c>
      <c r="D416" s="4" t="s">
        <v>1121</v>
      </c>
      <c r="E416" s="4" t="s">
        <v>506</v>
      </c>
      <c r="F416" s="6">
        <v>3</v>
      </c>
      <c r="G416" s="6">
        <v>3</v>
      </c>
      <c r="H416" s="45">
        <v>22.477399999999999</v>
      </c>
      <c r="I416" s="46">
        <v>4.0771100000000002</v>
      </c>
      <c r="J416" s="70">
        <f t="shared" si="19"/>
        <v>26.554510000000001</v>
      </c>
      <c r="K416" s="76">
        <f>TRUNC(G416*(H416+I416),2)</f>
        <v>79.66</v>
      </c>
    </row>
    <row r="417" spans="1:11">
      <c r="A417" s="7" t="s">
        <v>1122</v>
      </c>
      <c r="B417" s="4" t="s">
        <v>20</v>
      </c>
      <c r="C417" s="4">
        <v>81465</v>
      </c>
      <c r="D417" s="4" t="s">
        <v>1123</v>
      </c>
      <c r="E417" s="4" t="s">
        <v>506</v>
      </c>
      <c r="F417" s="6">
        <v>5</v>
      </c>
      <c r="G417" s="6">
        <v>5</v>
      </c>
      <c r="H417" s="45">
        <v>22.698899999999998</v>
      </c>
      <c r="I417" s="46">
        <v>4.0771100000000002</v>
      </c>
      <c r="J417" s="70">
        <f t="shared" si="19"/>
        <v>26.776009999999999</v>
      </c>
      <c r="K417" s="76">
        <f>TRUNC(G417*(H417+I417),2)</f>
        <v>133.88</v>
      </c>
    </row>
    <row r="418" spans="1:11">
      <c r="A418" s="7" t="s">
        <v>1124</v>
      </c>
      <c r="B418" s="4" t="s">
        <v>20</v>
      </c>
      <c r="C418" s="4">
        <v>81467</v>
      </c>
      <c r="D418" s="4" t="s">
        <v>1125</v>
      </c>
      <c r="E418" s="4" t="s">
        <v>506</v>
      </c>
      <c r="F418" s="6">
        <v>2</v>
      </c>
      <c r="G418" s="6">
        <v>2</v>
      </c>
      <c r="H418" s="45">
        <v>150.67269999999999</v>
      </c>
      <c r="I418" s="46">
        <v>5.5455300000000003</v>
      </c>
      <c r="J418" s="70">
        <f t="shared" si="19"/>
        <v>156.21823000000001</v>
      </c>
      <c r="K418" s="76">
        <f>TRUNC(G418*(H418+I418),2)</f>
        <v>312.43</v>
      </c>
    </row>
    <row r="419" spans="1:11">
      <c r="A419" s="7"/>
      <c r="B419" s="4"/>
      <c r="C419" s="4"/>
      <c r="D419" s="4"/>
      <c r="E419" s="4"/>
      <c r="F419" s="6"/>
      <c r="G419" s="6"/>
      <c r="H419" s="45">
        <v>0</v>
      </c>
      <c r="I419" s="46">
        <v>0</v>
      </c>
      <c r="J419" s="70">
        <f t="shared" si="19"/>
        <v>0</v>
      </c>
      <c r="K419" s="76">
        <f>TRUNC(G419*(H419+I419),2)</f>
        <v>0</v>
      </c>
    </row>
    <row r="420" spans="1:11" s="3" customFormat="1">
      <c r="A420" s="9" t="s">
        <v>1126</v>
      </c>
      <c r="B420" s="10" t="s">
        <v>2</v>
      </c>
      <c r="C420" s="10"/>
      <c r="D420" s="10" t="s">
        <v>1127</v>
      </c>
      <c r="E420" s="10"/>
      <c r="F420" s="8"/>
      <c r="G420" s="8"/>
      <c r="H420" s="44">
        <v>0</v>
      </c>
      <c r="I420" s="44">
        <v>0</v>
      </c>
      <c r="J420" s="71">
        <f t="shared" si="19"/>
        <v>0</v>
      </c>
      <c r="K420" s="79">
        <f>K421+K422</f>
        <v>379.98</v>
      </c>
    </row>
    <row r="421" spans="1:11">
      <c r="A421" s="7" t="s">
        <v>1128</v>
      </c>
      <c r="B421" s="4" t="s">
        <v>20</v>
      </c>
      <c r="C421" s="4">
        <v>81501</v>
      </c>
      <c r="D421" s="4" t="s">
        <v>1129</v>
      </c>
      <c r="E421" s="4" t="s">
        <v>506</v>
      </c>
      <c r="F421" s="6">
        <v>4</v>
      </c>
      <c r="G421" s="6">
        <v>4</v>
      </c>
      <c r="H421" s="45">
        <v>53.265000000000001</v>
      </c>
      <c r="I421" s="46">
        <v>0</v>
      </c>
      <c r="J421" s="70">
        <f t="shared" si="19"/>
        <v>53.265000000000001</v>
      </c>
      <c r="K421" s="76">
        <f>TRUNC(G421*(H421+I421),2)</f>
        <v>213.06</v>
      </c>
    </row>
    <row r="422" spans="1:11">
      <c r="A422" s="7" t="s">
        <v>1130</v>
      </c>
      <c r="B422" s="4" t="s">
        <v>20</v>
      </c>
      <c r="C422" s="4">
        <v>81504</v>
      </c>
      <c r="D422" s="4" t="s">
        <v>1131</v>
      </c>
      <c r="E422" s="4" t="s">
        <v>506</v>
      </c>
      <c r="F422" s="6">
        <v>4</v>
      </c>
      <c r="G422" s="6">
        <v>4</v>
      </c>
      <c r="H422" s="45">
        <v>41.730899999999998</v>
      </c>
      <c r="I422" s="46">
        <v>0</v>
      </c>
      <c r="J422" s="70">
        <f t="shared" si="19"/>
        <v>41.730899999999998</v>
      </c>
      <c r="K422" s="76">
        <f>TRUNC(G422*(H422+I422),2)</f>
        <v>166.92</v>
      </c>
    </row>
    <row r="423" spans="1:11">
      <c r="A423" s="7"/>
      <c r="B423" s="4"/>
      <c r="C423" s="4"/>
      <c r="D423" s="4"/>
      <c r="E423" s="4"/>
      <c r="F423" s="6"/>
      <c r="G423" s="6"/>
      <c r="H423" s="45">
        <v>0</v>
      </c>
      <c r="I423" s="46">
        <v>0</v>
      </c>
      <c r="J423" s="70">
        <f t="shared" si="19"/>
        <v>0</v>
      </c>
      <c r="K423" s="76">
        <f>TRUNC(G423*(H423+I423),2)</f>
        <v>0</v>
      </c>
    </row>
    <row r="424" spans="1:11" s="3" customFormat="1">
      <c r="A424" s="9" t="s">
        <v>1132</v>
      </c>
      <c r="B424" s="10" t="s">
        <v>2</v>
      </c>
      <c r="C424" s="10"/>
      <c r="D424" s="10" t="s">
        <v>1133</v>
      </c>
      <c r="E424" s="10"/>
      <c r="F424" s="8"/>
      <c r="G424" s="8"/>
      <c r="H424" s="44">
        <v>0</v>
      </c>
      <c r="I424" s="44">
        <v>0</v>
      </c>
      <c r="J424" s="71">
        <f t="shared" si="19"/>
        <v>0</v>
      </c>
      <c r="K424" s="78">
        <f>K425+K428+K431+K437+K442+K448+K452+K455</f>
        <v>2865.25</v>
      </c>
    </row>
    <row r="425" spans="1:11">
      <c r="A425" s="9" t="s">
        <v>1134</v>
      </c>
      <c r="B425" s="10" t="s">
        <v>2</v>
      </c>
      <c r="C425" s="10"/>
      <c r="D425" s="10" t="s">
        <v>1135</v>
      </c>
      <c r="E425" s="10"/>
      <c r="F425" s="8"/>
      <c r="G425" s="8"/>
      <c r="H425" s="44">
        <v>0</v>
      </c>
      <c r="I425" s="44">
        <v>0</v>
      </c>
      <c r="J425" s="71">
        <f t="shared" si="19"/>
        <v>0</v>
      </c>
      <c r="K425" s="78">
        <f>K426</f>
        <v>146.41</v>
      </c>
    </row>
    <row r="426" spans="1:11">
      <c r="A426" s="7" t="s">
        <v>1136</v>
      </c>
      <c r="B426" s="4" t="s">
        <v>20</v>
      </c>
      <c r="C426" s="4">
        <v>81663</v>
      </c>
      <c r="D426" s="4" t="s">
        <v>1137</v>
      </c>
      <c r="E426" s="4" t="s">
        <v>506</v>
      </c>
      <c r="F426" s="6">
        <v>4</v>
      </c>
      <c r="G426" s="6">
        <v>4</v>
      </c>
      <c r="H426" s="45">
        <v>30.180499999999999</v>
      </c>
      <c r="I426" s="46">
        <v>6.4233000000000002</v>
      </c>
      <c r="J426" s="70">
        <f t="shared" si="19"/>
        <v>36.6038</v>
      </c>
      <c r="K426" s="76">
        <f>TRUNC(G426*(H426+I426),2)</f>
        <v>146.41</v>
      </c>
    </row>
    <row r="427" spans="1:11">
      <c r="A427" s="7"/>
      <c r="B427" s="4"/>
      <c r="C427" s="4"/>
      <c r="D427" s="4"/>
      <c r="E427" s="4"/>
      <c r="F427" s="6"/>
      <c r="G427" s="6"/>
      <c r="H427" s="45">
        <v>0</v>
      </c>
      <c r="I427" s="46">
        <v>0</v>
      </c>
      <c r="J427" s="70">
        <f t="shared" si="19"/>
        <v>0</v>
      </c>
      <c r="K427" s="76">
        <f>TRUNC(G427*(H427+I427),2)</f>
        <v>0</v>
      </c>
    </row>
    <row r="428" spans="1:11">
      <c r="A428" s="9" t="s">
        <v>1138</v>
      </c>
      <c r="B428" s="10" t="s">
        <v>2</v>
      </c>
      <c r="C428" s="10"/>
      <c r="D428" s="10" t="s">
        <v>1139</v>
      </c>
      <c r="E428" s="10"/>
      <c r="F428" s="8"/>
      <c r="G428" s="8"/>
      <c r="H428" s="44"/>
      <c r="I428" s="44">
        <v>0</v>
      </c>
      <c r="J428" s="71">
        <f t="shared" si="19"/>
        <v>0</v>
      </c>
      <c r="K428" s="79">
        <f>K429</f>
        <v>128.54</v>
      </c>
    </row>
    <row r="429" spans="1:11">
      <c r="A429" s="7" t="s">
        <v>1140</v>
      </c>
      <c r="B429" s="4" t="s">
        <v>20</v>
      </c>
      <c r="C429" s="4">
        <v>81730</v>
      </c>
      <c r="D429" s="4" t="s">
        <v>1141</v>
      </c>
      <c r="E429" s="4" t="s">
        <v>506</v>
      </c>
      <c r="F429" s="6">
        <v>10</v>
      </c>
      <c r="G429" s="6">
        <v>10</v>
      </c>
      <c r="H429" s="45">
        <v>4.6841999999999997</v>
      </c>
      <c r="I429" s="46">
        <v>8.1706299999999992</v>
      </c>
      <c r="J429" s="70">
        <f t="shared" si="19"/>
        <v>12.85483</v>
      </c>
      <c r="K429" s="76">
        <f>TRUNC(G429*(H429+I429),2)</f>
        <v>128.54</v>
      </c>
    </row>
    <row r="430" spans="1:11">
      <c r="A430" s="7"/>
      <c r="B430" s="4"/>
      <c r="C430" s="4"/>
      <c r="D430" s="4"/>
      <c r="E430" s="4"/>
      <c r="F430" s="6"/>
      <c r="G430" s="6"/>
      <c r="H430" s="45">
        <v>0</v>
      </c>
      <c r="I430" s="46">
        <v>0</v>
      </c>
      <c r="J430" s="70">
        <f t="shared" si="19"/>
        <v>0</v>
      </c>
      <c r="K430" s="76">
        <f>TRUNC(G430*(H430+I430),2)</f>
        <v>0</v>
      </c>
    </row>
    <row r="431" spans="1:11">
      <c r="A431" s="9" t="s">
        <v>1142</v>
      </c>
      <c r="B431" s="10" t="s">
        <v>2</v>
      </c>
      <c r="C431" s="10"/>
      <c r="D431" s="10" t="s">
        <v>1143</v>
      </c>
      <c r="E431" s="10"/>
      <c r="F431" s="8"/>
      <c r="G431" s="8"/>
      <c r="H431" s="44"/>
      <c r="I431" s="44">
        <v>0</v>
      </c>
      <c r="J431" s="71">
        <f t="shared" si="19"/>
        <v>0</v>
      </c>
      <c r="K431" s="79">
        <f>K432+K433+K434+K435</f>
        <v>366.93</v>
      </c>
    </row>
    <row r="432" spans="1:11" ht="28.5">
      <c r="A432" s="7" t="s">
        <v>1144</v>
      </c>
      <c r="B432" s="4" t="s">
        <v>2</v>
      </c>
      <c r="C432" s="4">
        <v>89726</v>
      </c>
      <c r="D432" s="12" t="s">
        <v>1145</v>
      </c>
      <c r="E432" s="4" t="s">
        <v>506</v>
      </c>
      <c r="F432" s="6">
        <v>5</v>
      </c>
      <c r="G432" s="6">
        <v>5</v>
      </c>
      <c r="H432" s="45">
        <v>4.4462999999999999</v>
      </c>
      <c r="I432" s="46">
        <v>3.6259199999999998</v>
      </c>
      <c r="J432" s="70">
        <f t="shared" si="19"/>
        <v>8.0722199999999997</v>
      </c>
      <c r="K432" s="76">
        <f>TRUNC(G432*(H432+I432),2)</f>
        <v>40.36</v>
      </c>
    </row>
    <row r="433" spans="1:11" ht="28.5">
      <c r="A433" s="7" t="s">
        <v>1146</v>
      </c>
      <c r="B433" s="4" t="s">
        <v>2</v>
      </c>
      <c r="C433" s="4">
        <v>89802</v>
      </c>
      <c r="D433" s="12" t="s">
        <v>1147</v>
      </c>
      <c r="E433" s="4" t="s">
        <v>506</v>
      </c>
      <c r="F433" s="6">
        <v>7</v>
      </c>
      <c r="G433" s="6">
        <v>7</v>
      </c>
      <c r="H433" s="45">
        <v>7.58</v>
      </c>
      <c r="I433" s="46">
        <v>0.95979999999999999</v>
      </c>
      <c r="J433" s="70">
        <f t="shared" ref="J433:J496" si="22">H433+I433</f>
        <v>8.5397999999999996</v>
      </c>
      <c r="K433" s="76">
        <f>TRUNC(G433*(H433+I433),2)</f>
        <v>59.77</v>
      </c>
    </row>
    <row r="434" spans="1:11">
      <c r="A434" s="7" t="s">
        <v>1148</v>
      </c>
      <c r="B434" s="4" t="s">
        <v>20</v>
      </c>
      <c r="C434" s="4">
        <v>81938</v>
      </c>
      <c r="D434" s="4" t="s">
        <v>1149</v>
      </c>
      <c r="E434" s="4" t="s">
        <v>506</v>
      </c>
      <c r="F434" s="6">
        <v>5</v>
      </c>
      <c r="G434" s="6">
        <v>5</v>
      </c>
      <c r="H434" s="45">
        <v>2.6168999999999998</v>
      </c>
      <c r="I434" s="46">
        <v>8.1706299999999992</v>
      </c>
      <c r="J434" s="70">
        <f t="shared" si="22"/>
        <v>10.787529999999999</v>
      </c>
      <c r="K434" s="76">
        <f>TRUNC(G434*(H434+I434),2)</f>
        <v>53.93</v>
      </c>
    </row>
    <row r="435" spans="1:11">
      <c r="A435" s="7" t="s">
        <v>1150</v>
      </c>
      <c r="B435" s="4" t="s">
        <v>20</v>
      </c>
      <c r="C435" s="4">
        <v>81938</v>
      </c>
      <c r="D435" s="4" t="s">
        <v>1151</v>
      </c>
      <c r="E435" s="4" t="s">
        <v>506</v>
      </c>
      <c r="F435" s="6">
        <v>10</v>
      </c>
      <c r="G435" s="6">
        <v>10</v>
      </c>
      <c r="H435" s="45">
        <v>8.1623999999999999</v>
      </c>
      <c r="I435" s="46">
        <v>13.12551</v>
      </c>
      <c r="J435" s="70">
        <f t="shared" si="22"/>
        <v>21.28791</v>
      </c>
      <c r="K435" s="76">
        <f>TRUNC(G435*(H435+I435),2)</f>
        <v>212.87</v>
      </c>
    </row>
    <row r="436" spans="1:11">
      <c r="A436" s="29"/>
      <c r="B436" s="29"/>
      <c r="C436" s="29"/>
      <c r="D436" s="29"/>
      <c r="E436" s="29"/>
      <c r="F436" s="29"/>
      <c r="G436" s="29"/>
      <c r="H436" s="53">
        <v>0</v>
      </c>
      <c r="I436" s="46">
        <v>0</v>
      </c>
      <c r="J436" s="70">
        <f t="shared" si="22"/>
        <v>0</v>
      </c>
      <c r="K436" s="76">
        <f>TRUNC(G436*(H436+I436),2)</f>
        <v>0</v>
      </c>
    </row>
    <row r="437" spans="1:11" s="3" customFormat="1">
      <c r="A437" s="10" t="s">
        <v>296</v>
      </c>
      <c r="B437" s="57" t="s">
        <v>2</v>
      </c>
      <c r="C437" s="57"/>
      <c r="D437" s="10" t="s">
        <v>1238</v>
      </c>
      <c r="E437" s="57"/>
      <c r="F437" s="57"/>
      <c r="G437" s="57"/>
      <c r="H437" s="58">
        <v>0</v>
      </c>
      <c r="I437" s="44">
        <v>0</v>
      </c>
      <c r="J437" s="71">
        <f t="shared" si="22"/>
        <v>0</v>
      </c>
      <c r="K437" s="79">
        <f>K438+K439+K440</f>
        <v>335.27</v>
      </c>
    </row>
    <row r="438" spans="1:11">
      <c r="A438" s="4" t="s">
        <v>297</v>
      </c>
      <c r="B438" s="29" t="s">
        <v>20</v>
      </c>
      <c r="C438" s="29">
        <v>81961</v>
      </c>
      <c r="D438" s="4" t="s">
        <v>318</v>
      </c>
      <c r="E438" s="4" t="s">
        <v>16</v>
      </c>
      <c r="F438" s="29">
        <v>5</v>
      </c>
      <c r="G438" s="29">
        <v>5</v>
      </c>
      <c r="H438" s="53">
        <v>3.6587000000000001</v>
      </c>
      <c r="I438" s="46">
        <v>8.4577500000000008</v>
      </c>
      <c r="J438" s="70">
        <f t="shared" si="22"/>
        <v>12.11645</v>
      </c>
      <c r="K438" s="76">
        <f>TRUNC(G438*(H438+I438),2)</f>
        <v>60.58</v>
      </c>
    </row>
    <row r="439" spans="1:11">
      <c r="A439" s="4" t="s">
        <v>298</v>
      </c>
      <c r="B439" s="29" t="s">
        <v>20</v>
      </c>
      <c r="C439" s="29">
        <v>81973</v>
      </c>
      <c r="D439" s="4" t="s">
        <v>319</v>
      </c>
      <c r="E439" s="4" t="s">
        <v>16</v>
      </c>
      <c r="F439" s="29">
        <v>3</v>
      </c>
      <c r="G439" s="29">
        <v>3</v>
      </c>
      <c r="H439" s="53">
        <v>13.584899999999999</v>
      </c>
      <c r="I439" s="46">
        <v>13.42084</v>
      </c>
      <c r="J439" s="70">
        <f t="shared" si="22"/>
        <v>27.005739999999999</v>
      </c>
      <c r="K439" s="76">
        <f>TRUNC(G439*(H439+I439),2)</f>
        <v>81.010000000000005</v>
      </c>
    </row>
    <row r="440" spans="1:11">
      <c r="A440" s="4" t="s">
        <v>299</v>
      </c>
      <c r="B440" s="29" t="s">
        <v>20</v>
      </c>
      <c r="C440" s="29">
        <v>81975</v>
      </c>
      <c r="D440" s="4" t="s">
        <v>320</v>
      </c>
      <c r="E440" s="4" t="s">
        <v>16</v>
      </c>
      <c r="F440" s="29">
        <v>5</v>
      </c>
      <c r="G440" s="29">
        <v>5</v>
      </c>
      <c r="H440" s="53">
        <v>25.315799999999999</v>
      </c>
      <c r="I440" s="46">
        <v>13.42084</v>
      </c>
      <c r="J440" s="70">
        <f t="shared" si="22"/>
        <v>38.736640000000001</v>
      </c>
      <c r="K440" s="76">
        <f>TRUNC(G440*(H440+I440),2)</f>
        <v>193.68</v>
      </c>
    </row>
    <row r="441" spans="1:11">
      <c r="A441" s="4"/>
      <c r="B441" s="29"/>
      <c r="C441" s="29"/>
      <c r="D441" s="4"/>
      <c r="E441" s="4"/>
      <c r="F441" s="29"/>
      <c r="G441" s="29"/>
      <c r="H441" s="53">
        <v>0</v>
      </c>
      <c r="I441" s="46">
        <v>0</v>
      </c>
      <c r="J441" s="70">
        <f t="shared" si="22"/>
        <v>0</v>
      </c>
      <c r="K441" s="76">
        <f>TRUNC(G441*(H441+I441),2)</f>
        <v>0</v>
      </c>
    </row>
    <row r="442" spans="1:11" s="3" customFormat="1" ht="29.25" customHeight="1">
      <c r="A442" s="10" t="s">
        <v>300</v>
      </c>
      <c r="B442" s="57" t="s">
        <v>2</v>
      </c>
      <c r="C442" s="57"/>
      <c r="D442" s="10" t="s">
        <v>1237</v>
      </c>
      <c r="E442" s="57"/>
      <c r="F442" s="57"/>
      <c r="G442" s="57"/>
      <c r="H442" s="58">
        <v>0</v>
      </c>
      <c r="I442" s="44">
        <v>0</v>
      </c>
      <c r="J442" s="71">
        <f t="shared" si="22"/>
        <v>0</v>
      </c>
      <c r="K442" s="79">
        <f>K443+K444+K445+K446</f>
        <v>150.81</v>
      </c>
    </row>
    <row r="443" spans="1:11">
      <c r="A443" s="4" t="s">
        <v>301</v>
      </c>
      <c r="B443" s="29" t="s">
        <v>20</v>
      </c>
      <c r="C443" s="29">
        <v>82001</v>
      </c>
      <c r="D443" s="4" t="s">
        <v>321</v>
      </c>
      <c r="E443" s="4" t="s">
        <v>16</v>
      </c>
      <c r="F443" s="29">
        <v>5</v>
      </c>
      <c r="G443" s="29">
        <v>5</v>
      </c>
      <c r="H443" s="53">
        <v>1.6243000000000001</v>
      </c>
      <c r="I443" s="46">
        <v>4.0771100000000002</v>
      </c>
      <c r="J443" s="70">
        <f t="shared" si="22"/>
        <v>5.7014100000000001</v>
      </c>
      <c r="K443" s="76">
        <f>TRUNC(G443*(H443+I443),2)</f>
        <v>28.5</v>
      </c>
    </row>
    <row r="444" spans="1:11">
      <c r="A444" s="4" t="s">
        <v>302</v>
      </c>
      <c r="B444" s="29" t="s">
        <v>20</v>
      </c>
      <c r="C444" s="29">
        <v>82002</v>
      </c>
      <c r="D444" s="4" t="s">
        <v>322</v>
      </c>
      <c r="E444" s="4" t="s">
        <v>16</v>
      </c>
      <c r="F444" s="29">
        <v>4</v>
      </c>
      <c r="G444" s="29">
        <v>4</v>
      </c>
      <c r="H444" s="53">
        <v>2.6907000000000001</v>
      </c>
      <c r="I444" s="46">
        <v>4.0771100000000002</v>
      </c>
      <c r="J444" s="70">
        <f t="shared" si="22"/>
        <v>6.7678100000000008</v>
      </c>
      <c r="K444" s="76">
        <f>TRUNC(G444*(H444+I444),2)</f>
        <v>27.07</v>
      </c>
    </row>
    <row r="445" spans="1:11">
      <c r="A445" s="4" t="s">
        <v>306</v>
      </c>
      <c r="B445" s="29" t="s">
        <v>20</v>
      </c>
      <c r="C445" s="29">
        <v>82003</v>
      </c>
      <c r="D445" s="4" t="s">
        <v>323</v>
      </c>
      <c r="E445" s="4" t="s">
        <v>16</v>
      </c>
      <c r="F445" s="29">
        <v>3</v>
      </c>
      <c r="G445" s="29">
        <v>3</v>
      </c>
      <c r="H445" s="53">
        <v>5.4061000000000003</v>
      </c>
      <c r="I445" s="46">
        <v>5.25021</v>
      </c>
      <c r="J445" s="70">
        <f t="shared" si="22"/>
        <v>10.656310000000001</v>
      </c>
      <c r="K445" s="76">
        <f>TRUNC(G445*(H445+I445),2)</f>
        <v>31.96</v>
      </c>
    </row>
    <row r="446" spans="1:11">
      <c r="A446" s="4" t="s">
        <v>307</v>
      </c>
      <c r="B446" s="29" t="s">
        <v>20</v>
      </c>
      <c r="C446" s="29">
        <v>82004</v>
      </c>
      <c r="D446" s="4" t="s">
        <v>324</v>
      </c>
      <c r="E446" s="4" t="s">
        <v>16</v>
      </c>
      <c r="F446" s="29">
        <v>5</v>
      </c>
      <c r="G446" s="29">
        <v>5</v>
      </c>
      <c r="H446" s="53">
        <v>5.9557000000000002</v>
      </c>
      <c r="I446" s="46">
        <v>6.70221</v>
      </c>
      <c r="J446" s="70">
        <f t="shared" si="22"/>
        <v>12.657910000000001</v>
      </c>
      <c r="K446" s="76">
        <f>TRUNC(G446*(H446+I446),2)</f>
        <v>63.28</v>
      </c>
    </row>
    <row r="447" spans="1:11">
      <c r="A447" s="4"/>
      <c r="B447" s="29"/>
      <c r="C447" s="29"/>
      <c r="D447" s="4"/>
      <c r="E447" s="4"/>
      <c r="F447" s="29"/>
      <c r="G447" s="29"/>
      <c r="H447" s="53">
        <v>0</v>
      </c>
      <c r="I447" s="46">
        <v>0</v>
      </c>
      <c r="J447" s="70">
        <f t="shared" si="22"/>
        <v>0</v>
      </c>
      <c r="K447" s="76">
        <f>TRUNC(G447*(H447+I447),2)</f>
        <v>0</v>
      </c>
    </row>
    <row r="448" spans="1:11" s="3" customFormat="1">
      <c r="A448" s="10" t="s">
        <v>308</v>
      </c>
      <c r="B448" s="57" t="s">
        <v>2</v>
      </c>
      <c r="C448" s="57"/>
      <c r="D448" s="10" t="s">
        <v>1239</v>
      </c>
      <c r="E448" s="57"/>
      <c r="F448" s="57"/>
      <c r="G448" s="57"/>
      <c r="H448" s="58">
        <v>0</v>
      </c>
      <c r="I448" s="44">
        <v>0</v>
      </c>
      <c r="J448" s="71">
        <f t="shared" si="22"/>
        <v>0</v>
      </c>
      <c r="K448" s="79">
        <f>K449+K450</f>
        <v>83.53</v>
      </c>
    </row>
    <row r="449" spans="1:11">
      <c r="A449" s="4" t="s">
        <v>309</v>
      </c>
      <c r="B449" s="29" t="s">
        <v>20</v>
      </c>
      <c r="C449" s="29">
        <v>81885</v>
      </c>
      <c r="D449" s="4" t="s">
        <v>325</v>
      </c>
      <c r="E449" s="4" t="s">
        <v>16</v>
      </c>
      <c r="F449" s="29">
        <v>5</v>
      </c>
      <c r="G449" s="29">
        <v>5</v>
      </c>
      <c r="H449" s="53">
        <v>8.0147999999999993</v>
      </c>
      <c r="I449" s="46">
        <v>2.0426600000000001</v>
      </c>
      <c r="J449" s="70">
        <f t="shared" si="22"/>
        <v>10.057459999999999</v>
      </c>
      <c r="K449" s="76">
        <f>TRUNC(G449*(H449+I449),2)</f>
        <v>50.28</v>
      </c>
    </row>
    <row r="450" spans="1:11">
      <c r="A450" s="4" t="s">
        <v>310</v>
      </c>
      <c r="B450" s="29" t="s">
        <v>20</v>
      </c>
      <c r="C450" s="29">
        <v>82103</v>
      </c>
      <c r="D450" s="4" t="s">
        <v>326</v>
      </c>
      <c r="E450" s="4" t="s">
        <v>16</v>
      </c>
      <c r="F450" s="29">
        <v>2</v>
      </c>
      <c r="G450" s="29">
        <v>2</v>
      </c>
      <c r="H450" s="53">
        <v>4.9549000000000003</v>
      </c>
      <c r="I450" s="46">
        <v>11.673500000000001</v>
      </c>
      <c r="J450" s="70">
        <f t="shared" si="22"/>
        <v>16.628399999999999</v>
      </c>
      <c r="K450" s="76">
        <f>TRUNC(G450*(H450+I450),2)</f>
        <v>33.25</v>
      </c>
    </row>
    <row r="451" spans="1:11">
      <c r="A451" s="4"/>
      <c r="B451" s="29"/>
      <c r="C451" s="29"/>
      <c r="D451" s="4"/>
      <c r="E451" s="4"/>
      <c r="F451" s="29"/>
      <c r="G451" s="29"/>
      <c r="H451" s="53">
        <v>0</v>
      </c>
      <c r="I451" s="46">
        <v>0</v>
      </c>
      <c r="J451" s="70">
        <f t="shared" si="22"/>
        <v>0</v>
      </c>
      <c r="K451" s="76">
        <f>TRUNC(G451*(H451+I451),2)</f>
        <v>0</v>
      </c>
    </row>
    <row r="452" spans="1:11" s="3" customFormat="1">
      <c r="A452" s="10" t="s">
        <v>303</v>
      </c>
      <c r="B452" s="57" t="s">
        <v>2</v>
      </c>
      <c r="C452" s="57"/>
      <c r="D452" s="10" t="s">
        <v>1240</v>
      </c>
      <c r="E452" s="57"/>
      <c r="F452" s="57"/>
      <c r="G452" s="57"/>
      <c r="H452" s="58">
        <v>0</v>
      </c>
      <c r="I452" s="44">
        <v>0</v>
      </c>
      <c r="J452" s="71">
        <f t="shared" si="22"/>
        <v>0</v>
      </c>
      <c r="K452" s="79">
        <f>K453</f>
        <v>63.61</v>
      </c>
    </row>
    <row r="453" spans="1:11">
      <c r="A453" s="4" t="s">
        <v>304</v>
      </c>
      <c r="B453" s="29" t="s">
        <v>20</v>
      </c>
      <c r="C453" s="29">
        <v>82230</v>
      </c>
      <c r="D453" s="4" t="s">
        <v>315</v>
      </c>
      <c r="E453" s="4" t="s">
        <v>16</v>
      </c>
      <c r="F453" s="29">
        <v>5</v>
      </c>
      <c r="G453" s="29">
        <v>5</v>
      </c>
      <c r="H453" s="53">
        <v>4.2657999999999996</v>
      </c>
      <c r="I453" s="46">
        <v>8.4577500000000008</v>
      </c>
      <c r="J453" s="70">
        <f t="shared" si="22"/>
        <v>12.723549999999999</v>
      </c>
      <c r="K453" s="76">
        <f>TRUNC(G453*(H453+I453),2)</f>
        <v>63.61</v>
      </c>
    </row>
    <row r="454" spans="1:11">
      <c r="A454" s="4"/>
      <c r="B454" s="29"/>
      <c r="C454" s="29"/>
      <c r="D454" s="4"/>
      <c r="E454" s="4"/>
      <c r="F454" s="29"/>
      <c r="G454" s="29"/>
      <c r="H454" s="53">
        <v>0</v>
      </c>
      <c r="I454" s="46">
        <v>0</v>
      </c>
      <c r="J454" s="70">
        <f t="shared" si="22"/>
        <v>0</v>
      </c>
      <c r="K454" s="76">
        <f>TRUNC(G454*(H454+I454),2)</f>
        <v>0</v>
      </c>
    </row>
    <row r="455" spans="1:11" s="3" customFormat="1">
      <c r="A455" s="10" t="s">
        <v>316</v>
      </c>
      <c r="B455" s="57" t="s">
        <v>2</v>
      </c>
      <c r="C455" s="57"/>
      <c r="D455" s="10" t="s">
        <v>1241</v>
      </c>
      <c r="E455" s="57"/>
      <c r="F455" s="57"/>
      <c r="G455" s="57"/>
      <c r="H455" s="58">
        <v>0</v>
      </c>
      <c r="I455" s="44">
        <v>0</v>
      </c>
      <c r="J455" s="71">
        <f t="shared" si="22"/>
        <v>0</v>
      </c>
      <c r="K455" s="79">
        <f>K456+K457+K458</f>
        <v>1590.15</v>
      </c>
    </row>
    <row r="456" spans="1:11">
      <c r="A456" s="4" t="s">
        <v>311</v>
      </c>
      <c r="B456" s="29" t="s">
        <v>20</v>
      </c>
      <c r="C456" s="29">
        <v>82301</v>
      </c>
      <c r="D456" s="4" t="s">
        <v>327</v>
      </c>
      <c r="E456" s="4" t="s">
        <v>67</v>
      </c>
      <c r="F456" s="29">
        <v>24</v>
      </c>
      <c r="G456" s="29">
        <v>24</v>
      </c>
      <c r="H456" s="53">
        <v>5.5537000000000001</v>
      </c>
      <c r="I456" s="46">
        <v>6.9975399999999999</v>
      </c>
      <c r="J456" s="70">
        <f t="shared" si="22"/>
        <v>12.55124</v>
      </c>
      <c r="K456" s="76">
        <f>TRUNC(G456*(H456+I456),2)</f>
        <v>301.22000000000003</v>
      </c>
    </row>
    <row r="457" spans="1:11" ht="19.5">
      <c r="A457" s="4" t="s">
        <v>305</v>
      </c>
      <c r="B457" s="29" t="s">
        <v>2</v>
      </c>
      <c r="C457" s="29">
        <v>89798</v>
      </c>
      <c r="D457" s="12" t="s">
        <v>328</v>
      </c>
      <c r="E457" s="4" t="s">
        <v>67</v>
      </c>
      <c r="F457" s="29">
        <v>24</v>
      </c>
      <c r="G457" s="29">
        <v>24</v>
      </c>
      <c r="H457" s="53">
        <v>10.607100000000001</v>
      </c>
      <c r="I457" s="46">
        <v>1.16489</v>
      </c>
      <c r="J457" s="70">
        <f t="shared" si="22"/>
        <v>11.771990000000001</v>
      </c>
      <c r="K457" s="76">
        <f>TRUNC(G457*(H457+I457),2)</f>
        <v>282.52</v>
      </c>
    </row>
    <row r="458" spans="1:11" ht="28.5">
      <c r="A458" s="4" t="s">
        <v>312</v>
      </c>
      <c r="B458" s="29" t="s">
        <v>2</v>
      </c>
      <c r="C458" s="29">
        <v>89800</v>
      </c>
      <c r="D458" s="12" t="s">
        <v>332</v>
      </c>
      <c r="E458" s="4" t="s">
        <v>67</v>
      </c>
      <c r="F458" s="29">
        <v>42</v>
      </c>
      <c r="G458" s="29">
        <v>42</v>
      </c>
      <c r="H458" s="53">
        <v>16.456099999999999</v>
      </c>
      <c r="I458" s="46">
        <v>7.5061499999999999</v>
      </c>
      <c r="J458" s="70">
        <f t="shared" si="22"/>
        <v>23.962249999999997</v>
      </c>
      <c r="K458" s="76">
        <f>TRUNC(G458*(H458+I458),2)</f>
        <v>1006.41</v>
      </c>
    </row>
    <row r="459" spans="1:11">
      <c r="A459" s="4"/>
      <c r="B459" s="29"/>
      <c r="C459" s="29"/>
      <c r="D459" s="12"/>
      <c r="E459" s="4"/>
      <c r="F459" s="29"/>
      <c r="G459" s="29"/>
      <c r="H459" s="53">
        <v>0</v>
      </c>
      <c r="I459" s="46">
        <v>0</v>
      </c>
      <c r="J459" s="70">
        <f t="shared" si="22"/>
        <v>0</v>
      </c>
      <c r="K459" s="76">
        <f>TRUNC(G459*(H459+I459),2)</f>
        <v>0</v>
      </c>
    </row>
    <row r="460" spans="1:11" s="3" customFormat="1">
      <c r="A460" s="10" t="s">
        <v>331</v>
      </c>
      <c r="B460" s="57" t="s">
        <v>2</v>
      </c>
      <c r="C460" s="57"/>
      <c r="D460" s="10" t="s">
        <v>1242</v>
      </c>
      <c r="E460" s="57"/>
      <c r="F460" s="57"/>
      <c r="G460" s="57"/>
      <c r="H460" s="58">
        <v>0</v>
      </c>
      <c r="I460" s="44">
        <v>0</v>
      </c>
      <c r="J460" s="71">
        <f t="shared" si="22"/>
        <v>0</v>
      </c>
      <c r="K460" s="79">
        <f>K461+K462</f>
        <v>1662.5900000000001</v>
      </c>
    </row>
    <row r="461" spans="1:11">
      <c r="A461" s="4" t="s">
        <v>317</v>
      </c>
      <c r="B461" s="29" t="s">
        <v>20</v>
      </c>
      <c r="C461" s="29">
        <v>81825</v>
      </c>
      <c r="D461" s="4" t="s">
        <v>333</v>
      </c>
      <c r="E461" s="4" t="s">
        <v>16</v>
      </c>
      <c r="F461" s="29">
        <v>4</v>
      </c>
      <c r="G461" s="29">
        <v>4</v>
      </c>
      <c r="H461" s="53">
        <v>140.59889999999999</v>
      </c>
      <c r="I461" s="46">
        <v>206.89089000000001</v>
      </c>
      <c r="J461" s="70">
        <f t="shared" si="22"/>
        <v>347.48978999999997</v>
      </c>
      <c r="K461" s="76">
        <f>TRUNC(G461*(H461+I461),2)</f>
        <v>1389.95</v>
      </c>
    </row>
    <row r="462" spans="1:11" ht="19.5">
      <c r="A462" s="4" t="s">
        <v>313</v>
      </c>
      <c r="B462" s="29" t="s">
        <v>20</v>
      </c>
      <c r="C462" s="29">
        <v>81826</v>
      </c>
      <c r="D462" s="12" t="s">
        <v>1243</v>
      </c>
      <c r="E462" s="4" t="s">
        <v>16</v>
      </c>
      <c r="F462" s="29">
        <v>4</v>
      </c>
      <c r="G462" s="29">
        <v>4</v>
      </c>
      <c r="H462" s="53">
        <v>56.423299999999998</v>
      </c>
      <c r="I462" s="46">
        <v>11.739129999999999</v>
      </c>
      <c r="J462" s="70">
        <f t="shared" si="22"/>
        <v>68.162430000000001</v>
      </c>
      <c r="K462" s="76">
        <f>TRUNC(G462*(H462+I462),2)</f>
        <v>272.64</v>
      </c>
    </row>
    <row r="463" spans="1:11">
      <c r="A463" s="4"/>
      <c r="B463" s="29"/>
      <c r="C463" s="29"/>
      <c r="D463" s="12"/>
      <c r="E463" s="4"/>
      <c r="F463" s="29"/>
      <c r="G463" s="29"/>
      <c r="H463" s="53">
        <v>0</v>
      </c>
      <c r="I463" s="46">
        <v>0</v>
      </c>
      <c r="J463" s="70">
        <f t="shared" si="22"/>
        <v>0</v>
      </c>
      <c r="K463" s="76">
        <f>TRUNC(G463*(H463+I463),2)</f>
        <v>0</v>
      </c>
    </row>
    <row r="464" spans="1:11">
      <c r="A464" s="19" t="s">
        <v>334</v>
      </c>
      <c r="B464" s="30" t="s">
        <v>2</v>
      </c>
      <c r="C464" s="30"/>
      <c r="D464" s="19" t="s">
        <v>1244</v>
      </c>
      <c r="E464" s="30"/>
      <c r="F464" s="30"/>
      <c r="G464" s="30"/>
      <c r="H464" s="54"/>
      <c r="I464" s="44">
        <v>0</v>
      </c>
      <c r="J464" s="71">
        <f t="shared" si="22"/>
        <v>0</v>
      </c>
      <c r="K464" s="79">
        <f>K465+K466</f>
        <v>14469.05</v>
      </c>
    </row>
    <row r="465" spans="1:11" ht="19.5">
      <c r="A465" s="4" t="s">
        <v>336</v>
      </c>
      <c r="B465" s="29" t="s">
        <v>20</v>
      </c>
      <c r="C465" s="29">
        <v>100160</v>
      </c>
      <c r="D465" s="12" t="s">
        <v>337</v>
      </c>
      <c r="E465" s="29" t="s">
        <v>4</v>
      </c>
      <c r="F465" s="29">
        <v>340.62</v>
      </c>
      <c r="G465" s="29">
        <v>340.62</v>
      </c>
      <c r="H465" s="53">
        <v>19.212499999999999</v>
      </c>
      <c r="I465" s="46">
        <v>21.452010000000001</v>
      </c>
      <c r="J465" s="70">
        <f t="shared" si="22"/>
        <v>40.66451</v>
      </c>
      <c r="K465" s="76">
        <f>TRUNC(G465*(H465+I465),2)</f>
        <v>13851.14</v>
      </c>
    </row>
    <row r="466" spans="1:11">
      <c r="A466" s="4" t="s">
        <v>314</v>
      </c>
      <c r="B466" s="29" t="s">
        <v>2</v>
      </c>
      <c r="C466" s="29">
        <v>93201</v>
      </c>
      <c r="D466" s="4" t="s">
        <v>104</v>
      </c>
      <c r="E466" s="4" t="s">
        <v>67</v>
      </c>
      <c r="F466" s="29">
        <v>114.3</v>
      </c>
      <c r="G466" s="29">
        <v>114.3</v>
      </c>
      <c r="H466" s="53">
        <v>2.2642000000000002</v>
      </c>
      <c r="I466" s="46">
        <v>3.1419199999999998</v>
      </c>
      <c r="J466" s="70">
        <f t="shared" si="22"/>
        <v>5.4061199999999996</v>
      </c>
      <c r="K466" s="76">
        <f>TRUNC(G466*(H466+I466),2)</f>
        <v>617.91</v>
      </c>
    </row>
    <row r="467" spans="1:11">
      <c r="A467" s="4"/>
      <c r="B467" s="29"/>
      <c r="C467" s="29"/>
      <c r="D467" s="4"/>
      <c r="E467" s="4"/>
      <c r="F467" s="29"/>
      <c r="G467" s="29"/>
      <c r="H467" s="53">
        <v>0</v>
      </c>
      <c r="I467" s="46">
        <v>0</v>
      </c>
      <c r="J467" s="70">
        <f t="shared" si="22"/>
        <v>0</v>
      </c>
      <c r="K467" s="76">
        <f>TRUNC(G467*(H467+I467),2)</f>
        <v>0</v>
      </c>
    </row>
    <row r="468" spans="1:11">
      <c r="A468" s="19" t="s">
        <v>335</v>
      </c>
      <c r="B468" s="30" t="s">
        <v>2</v>
      </c>
      <c r="C468" s="30"/>
      <c r="D468" s="19" t="s">
        <v>1245</v>
      </c>
      <c r="E468" s="30"/>
      <c r="F468" s="30"/>
      <c r="G468" s="30"/>
      <c r="H468" s="54"/>
      <c r="I468" s="44">
        <v>0</v>
      </c>
      <c r="J468" s="71">
        <f t="shared" si="22"/>
        <v>0</v>
      </c>
      <c r="K468" s="78">
        <f>K469+K472+K475</f>
        <v>4809</v>
      </c>
    </row>
    <row r="469" spans="1:11">
      <c r="A469" s="10" t="s">
        <v>339</v>
      </c>
      <c r="B469" s="57" t="s">
        <v>20</v>
      </c>
      <c r="C469" s="57"/>
      <c r="D469" s="10" t="s">
        <v>338</v>
      </c>
      <c r="E469" s="57"/>
      <c r="F469" s="57"/>
      <c r="G469" s="57"/>
      <c r="H469" s="58">
        <v>0</v>
      </c>
      <c r="I469" s="44">
        <v>0</v>
      </c>
      <c r="J469" s="71">
        <f t="shared" si="22"/>
        <v>0</v>
      </c>
      <c r="K469" s="78">
        <f>K470</f>
        <v>2850.73</v>
      </c>
    </row>
    <row r="470" spans="1:11">
      <c r="A470" s="4" t="s">
        <v>340</v>
      </c>
      <c r="B470" s="29" t="s">
        <v>20</v>
      </c>
      <c r="C470" s="29">
        <v>120902</v>
      </c>
      <c r="D470" s="4" t="s">
        <v>345</v>
      </c>
      <c r="E470" s="4" t="s">
        <v>4</v>
      </c>
      <c r="F470" s="29">
        <v>103.64</v>
      </c>
      <c r="G470" s="29">
        <v>103.64</v>
      </c>
      <c r="H470" s="53">
        <v>10.746499999999999</v>
      </c>
      <c r="I470" s="46">
        <v>16.759640000000001</v>
      </c>
      <c r="J470" s="70">
        <f t="shared" si="22"/>
        <v>27.506140000000002</v>
      </c>
      <c r="K470" s="76">
        <f>TRUNC(G470*(H470+I470),2)</f>
        <v>2850.73</v>
      </c>
    </row>
    <row r="471" spans="1:11">
      <c r="A471" s="31"/>
      <c r="B471" s="31"/>
      <c r="C471" s="31"/>
      <c r="D471" s="31"/>
      <c r="E471" s="31"/>
      <c r="F471" s="31"/>
      <c r="G471" s="31"/>
      <c r="H471" s="55">
        <v>0</v>
      </c>
      <c r="I471" s="46">
        <v>0</v>
      </c>
      <c r="J471" s="70">
        <f t="shared" si="22"/>
        <v>0</v>
      </c>
      <c r="K471" s="76">
        <f>TRUNC(G471*(H471+I471),2)</f>
        <v>0</v>
      </c>
    </row>
    <row r="472" spans="1:11" s="3" customFormat="1">
      <c r="A472" s="10" t="s">
        <v>341</v>
      </c>
      <c r="B472" s="57" t="s">
        <v>20</v>
      </c>
      <c r="C472" s="57"/>
      <c r="D472" s="10" t="s">
        <v>343</v>
      </c>
      <c r="E472" s="57"/>
      <c r="F472" s="57"/>
      <c r="G472" s="57"/>
      <c r="H472" s="58">
        <v>0</v>
      </c>
      <c r="I472" s="44">
        <v>0</v>
      </c>
      <c r="J472" s="71">
        <f t="shared" si="22"/>
        <v>0</v>
      </c>
      <c r="K472" s="79">
        <f>K473</f>
        <v>1241.51</v>
      </c>
    </row>
    <row r="473" spans="1:11">
      <c r="A473" s="4" t="s">
        <v>342</v>
      </c>
      <c r="B473" s="29" t="s">
        <v>20</v>
      </c>
      <c r="C473" s="29">
        <v>120209</v>
      </c>
      <c r="D473" s="4" t="s">
        <v>346</v>
      </c>
      <c r="E473" s="4" t="s">
        <v>4</v>
      </c>
      <c r="F473" s="29">
        <v>62.46</v>
      </c>
      <c r="G473" s="29">
        <v>62.46</v>
      </c>
      <c r="H473" s="53">
        <v>9.3682999999999996</v>
      </c>
      <c r="I473" s="46">
        <v>10.508609999999999</v>
      </c>
      <c r="J473" s="70">
        <f t="shared" si="22"/>
        <v>19.876909999999999</v>
      </c>
      <c r="K473" s="76">
        <f>TRUNC(G473*(H473+I473),2)</f>
        <v>1241.51</v>
      </c>
    </row>
    <row r="474" spans="1:11">
      <c r="A474" s="4"/>
      <c r="B474" s="29"/>
      <c r="C474" s="29"/>
      <c r="D474" s="4"/>
      <c r="E474" s="4"/>
      <c r="F474" s="29"/>
      <c r="G474" s="29"/>
      <c r="H474" s="53">
        <v>0</v>
      </c>
      <c r="I474" s="46">
        <v>0</v>
      </c>
      <c r="J474" s="70">
        <f t="shared" si="22"/>
        <v>0</v>
      </c>
      <c r="K474" s="76">
        <f>TRUNC(G474*(H474+I474),2)</f>
        <v>0</v>
      </c>
    </row>
    <row r="475" spans="1:11" s="3" customFormat="1">
      <c r="A475" s="10" t="s">
        <v>329</v>
      </c>
      <c r="B475" s="57" t="s">
        <v>20</v>
      </c>
      <c r="C475" s="57"/>
      <c r="D475" s="10" t="s">
        <v>344</v>
      </c>
      <c r="E475" s="57"/>
      <c r="F475" s="57"/>
      <c r="G475" s="57"/>
      <c r="H475" s="58">
        <v>0</v>
      </c>
      <c r="I475" s="44">
        <v>0</v>
      </c>
      <c r="J475" s="71">
        <f t="shared" si="22"/>
        <v>0</v>
      </c>
      <c r="K475" s="79">
        <f>K476</f>
        <v>716.76</v>
      </c>
    </row>
    <row r="476" spans="1:11">
      <c r="A476" s="4" t="s">
        <v>330</v>
      </c>
      <c r="B476" s="29" t="s">
        <v>20</v>
      </c>
      <c r="C476" s="29">
        <v>120209</v>
      </c>
      <c r="D476" s="4" t="s">
        <v>346</v>
      </c>
      <c r="E476" s="4" t="s">
        <v>4</v>
      </c>
      <c r="F476" s="29">
        <v>36.06</v>
      </c>
      <c r="G476" s="29">
        <v>36.06</v>
      </c>
      <c r="H476" s="53">
        <v>9.3682999999999996</v>
      </c>
      <c r="I476" s="46">
        <v>10.508609999999999</v>
      </c>
      <c r="J476" s="70">
        <f t="shared" si="22"/>
        <v>19.876909999999999</v>
      </c>
      <c r="K476" s="76">
        <f>TRUNC(G476*(H476+I476),2)</f>
        <v>716.76</v>
      </c>
    </row>
    <row r="477" spans="1:11">
      <c r="A477" s="4"/>
      <c r="B477" s="29"/>
      <c r="C477" s="29"/>
      <c r="D477" s="4"/>
      <c r="E477" s="4"/>
      <c r="F477" s="29"/>
      <c r="G477" s="29"/>
      <c r="H477" s="53">
        <v>0</v>
      </c>
      <c r="I477" s="46">
        <v>0</v>
      </c>
      <c r="J477" s="70">
        <f t="shared" si="22"/>
        <v>0</v>
      </c>
      <c r="K477" s="76">
        <f>TRUNC(G477*(H477+I477),2)</f>
        <v>0</v>
      </c>
    </row>
    <row r="478" spans="1:11">
      <c r="A478" s="19" t="s">
        <v>347</v>
      </c>
      <c r="B478" s="30" t="s">
        <v>2</v>
      </c>
      <c r="C478" s="30"/>
      <c r="D478" s="19" t="s">
        <v>1246</v>
      </c>
      <c r="E478" s="30"/>
      <c r="F478" s="30"/>
      <c r="G478" s="30"/>
      <c r="H478" s="54"/>
      <c r="I478" s="44">
        <v>0</v>
      </c>
      <c r="J478" s="71">
        <f t="shared" si="22"/>
        <v>0</v>
      </c>
      <c r="K478" s="79">
        <f>K479</f>
        <v>52934.81</v>
      </c>
    </row>
    <row r="479" spans="1:11" ht="28.5">
      <c r="A479" s="4" t="s">
        <v>348</v>
      </c>
      <c r="B479" s="29" t="s">
        <v>2</v>
      </c>
      <c r="C479" s="29">
        <v>100775</v>
      </c>
      <c r="D479" s="12" t="s">
        <v>349</v>
      </c>
      <c r="E479" s="29" t="s">
        <v>27</v>
      </c>
      <c r="F479" s="32">
        <v>3937</v>
      </c>
      <c r="G479" s="33">
        <v>3937</v>
      </c>
      <c r="H479" s="53">
        <v>12.7974</v>
      </c>
      <c r="I479" s="46">
        <v>0.64807000000000003</v>
      </c>
      <c r="J479" s="70">
        <f t="shared" si="22"/>
        <v>13.44547</v>
      </c>
      <c r="K479" s="76">
        <f>TRUNC(G479*(H479+I479),2)</f>
        <v>52934.81</v>
      </c>
    </row>
    <row r="480" spans="1:11">
      <c r="A480" s="4"/>
      <c r="B480" s="29"/>
      <c r="C480" s="29"/>
      <c r="D480" s="12"/>
      <c r="E480" s="29"/>
      <c r="F480" s="32"/>
      <c r="G480" s="33"/>
      <c r="H480" s="53">
        <v>0</v>
      </c>
      <c r="I480" s="46">
        <v>0</v>
      </c>
      <c r="J480" s="70">
        <f t="shared" si="22"/>
        <v>0</v>
      </c>
      <c r="K480" s="76">
        <f>TRUNC(G480*(H480+I480),2)</f>
        <v>0</v>
      </c>
    </row>
    <row r="481" spans="1:11">
      <c r="A481" s="19" t="s">
        <v>350</v>
      </c>
      <c r="B481" s="30" t="s">
        <v>2</v>
      </c>
      <c r="C481" s="30"/>
      <c r="D481" s="19" t="s">
        <v>1247</v>
      </c>
      <c r="E481" s="30"/>
      <c r="F481" s="30"/>
      <c r="G481" s="30"/>
      <c r="H481" s="54"/>
      <c r="I481" s="44">
        <v>0</v>
      </c>
      <c r="J481" s="71">
        <f t="shared" si="22"/>
        <v>0</v>
      </c>
      <c r="K481" s="79">
        <f>K482+K483+K484+K485</f>
        <v>11843.36</v>
      </c>
    </row>
    <row r="482" spans="1:11">
      <c r="A482" s="4" t="s">
        <v>351</v>
      </c>
      <c r="B482" s="29" t="s">
        <v>20</v>
      </c>
      <c r="C482" s="29">
        <v>160100</v>
      </c>
      <c r="D482" s="4" t="s">
        <v>355</v>
      </c>
      <c r="E482" s="4" t="s">
        <v>4</v>
      </c>
      <c r="F482" s="29">
        <v>310.66000000000003</v>
      </c>
      <c r="G482" s="29">
        <v>310.66000000000003</v>
      </c>
      <c r="H482" s="53">
        <v>28.744900000000001</v>
      </c>
      <c r="I482" s="46">
        <v>3.0844999999999998</v>
      </c>
      <c r="J482" s="70">
        <f t="shared" si="22"/>
        <v>31.8294</v>
      </c>
      <c r="K482" s="76">
        <f>TRUNC(G482*(H482+I482),2)</f>
        <v>9888.1200000000008</v>
      </c>
    </row>
    <row r="483" spans="1:11">
      <c r="A483" s="4" t="s">
        <v>352</v>
      </c>
      <c r="B483" s="29" t="s">
        <v>20</v>
      </c>
      <c r="C483" s="29">
        <v>160101</v>
      </c>
      <c r="D483" s="4" t="s">
        <v>116</v>
      </c>
      <c r="E483" s="4" t="s">
        <v>67</v>
      </c>
      <c r="F483" s="29">
        <v>31.7</v>
      </c>
      <c r="G483" s="29">
        <v>31.7</v>
      </c>
      <c r="H483" s="53">
        <v>15.2338</v>
      </c>
      <c r="I483" s="46">
        <v>14.97129</v>
      </c>
      <c r="J483" s="70">
        <f t="shared" si="22"/>
        <v>30.205089999999998</v>
      </c>
      <c r="K483" s="76">
        <f>TRUNC(G483*(H483+I483),2)</f>
        <v>957.5</v>
      </c>
    </row>
    <row r="484" spans="1:11">
      <c r="A484" s="4" t="s">
        <v>353</v>
      </c>
      <c r="B484" s="29" t="s">
        <v>20</v>
      </c>
      <c r="C484" s="29">
        <v>160403</v>
      </c>
      <c r="D484" s="4" t="s">
        <v>354</v>
      </c>
      <c r="E484" s="4" t="s">
        <v>67</v>
      </c>
      <c r="F484" s="29">
        <v>19.600000000000001</v>
      </c>
      <c r="G484" s="29">
        <v>19.600000000000001</v>
      </c>
      <c r="H484" s="53">
        <v>8.1951999999999998</v>
      </c>
      <c r="I484" s="46">
        <v>8.2936800000000002</v>
      </c>
      <c r="J484" s="70">
        <f t="shared" si="22"/>
        <v>16.488880000000002</v>
      </c>
      <c r="K484" s="76">
        <f>TRUNC(G484*(H484+I484),2)</f>
        <v>323.18</v>
      </c>
    </row>
    <row r="485" spans="1:11">
      <c r="A485" s="4" t="s">
        <v>356</v>
      </c>
      <c r="B485" s="29" t="s">
        <v>20</v>
      </c>
      <c r="C485" s="29">
        <v>160404</v>
      </c>
      <c r="D485" s="4" t="s">
        <v>118</v>
      </c>
      <c r="E485" s="4" t="s">
        <v>67</v>
      </c>
      <c r="F485" s="29">
        <v>63.4</v>
      </c>
      <c r="G485" s="29">
        <v>63.4</v>
      </c>
      <c r="H485" s="53">
        <v>0.41020000000000001</v>
      </c>
      <c r="I485" s="46">
        <v>10.229699999999999</v>
      </c>
      <c r="J485" s="70">
        <f t="shared" si="22"/>
        <v>10.639899999999999</v>
      </c>
      <c r="K485" s="76">
        <f>TRUNC(G485*(H485+I485),2)</f>
        <v>674.56</v>
      </c>
    </row>
    <row r="486" spans="1:11">
      <c r="A486" s="4"/>
      <c r="B486" s="29"/>
      <c r="C486" s="29"/>
      <c r="D486" s="4"/>
      <c r="E486" s="4"/>
      <c r="F486" s="29"/>
      <c r="G486" s="29"/>
      <c r="H486" s="53">
        <v>0</v>
      </c>
      <c r="I486" s="46">
        <v>0</v>
      </c>
      <c r="J486" s="70">
        <f t="shared" si="22"/>
        <v>0</v>
      </c>
      <c r="K486" s="76">
        <f>TRUNC(G486*(H486+I486),2)</f>
        <v>0</v>
      </c>
    </row>
    <row r="487" spans="1:11">
      <c r="A487" s="19" t="s">
        <v>357</v>
      </c>
      <c r="B487" s="30" t="s">
        <v>2</v>
      </c>
      <c r="C487" s="30"/>
      <c r="D487" s="19" t="s">
        <v>1248</v>
      </c>
      <c r="E487" s="30"/>
      <c r="F487" s="30"/>
      <c r="G487" s="30"/>
      <c r="H487" s="54"/>
      <c r="I487" s="44">
        <v>0</v>
      </c>
      <c r="J487" s="71">
        <f t="shared" si="22"/>
        <v>0</v>
      </c>
      <c r="K487" s="78">
        <f>K488+K492</f>
        <v>25742.340000000004</v>
      </c>
    </row>
    <row r="488" spans="1:11">
      <c r="A488" s="10" t="s">
        <v>360</v>
      </c>
      <c r="B488" s="57" t="s">
        <v>20</v>
      </c>
      <c r="C488" s="57">
        <v>180501</v>
      </c>
      <c r="D488" s="10" t="s">
        <v>363</v>
      </c>
      <c r="E488" s="10" t="s">
        <v>4</v>
      </c>
      <c r="F488" s="57"/>
      <c r="G488" s="57"/>
      <c r="H488" s="58">
        <v>0</v>
      </c>
      <c r="I488" s="44">
        <v>0</v>
      </c>
      <c r="J488" s="71">
        <f t="shared" si="22"/>
        <v>0</v>
      </c>
      <c r="K488" s="78">
        <f>K489+K490</f>
        <v>13049.150000000001</v>
      </c>
    </row>
    <row r="489" spans="1:11" ht="19.5">
      <c r="A489" s="4" t="s">
        <v>358</v>
      </c>
      <c r="B489" s="29" t="s">
        <v>20</v>
      </c>
      <c r="C489" s="29">
        <v>180501</v>
      </c>
      <c r="D489" s="12" t="s">
        <v>361</v>
      </c>
      <c r="E489" s="4" t="s">
        <v>4</v>
      </c>
      <c r="F489" s="29">
        <v>12.18</v>
      </c>
      <c r="G489" s="29">
        <v>12.18</v>
      </c>
      <c r="H489" s="53">
        <v>632.41999999999996</v>
      </c>
      <c r="I489" s="46">
        <v>35.110750000000003</v>
      </c>
      <c r="J489" s="70">
        <f t="shared" si="22"/>
        <v>667.53075000000001</v>
      </c>
      <c r="K489" s="76">
        <f>TRUNC(G489*(H489+I489),2)</f>
        <v>8130.52</v>
      </c>
    </row>
    <row r="490" spans="1:11" ht="19.5">
      <c r="A490" s="4" t="s">
        <v>359</v>
      </c>
      <c r="B490" s="29" t="s">
        <v>20</v>
      </c>
      <c r="C490" s="29">
        <v>180509</v>
      </c>
      <c r="D490" s="12" t="s">
        <v>362</v>
      </c>
      <c r="E490" s="4" t="s">
        <v>4</v>
      </c>
      <c r="F490" s="29">
        <v>11.52</v>
      </c>
      <c r="G490" s="29">
        <v>11.52</v>
      </c>
      <c r="H490" s="53">
        <v>391.85399999999998</v>
      </c>
      <c r="I490" s="46">
        <v>35.110750000000003</v>
      </c>
      <c r="J490" s="70">
        <f t="shared" si="22"/>
        <v>426.96474999999998</v>
      </c>
      <c r="K490" s="76">
        <f>TRUNC(G490*(H490+I490),2)</f>
        <v>4918.63</v>
      </c>
    </row>
    <row r="491" spans="1:11">
      <c r="A491" s="4"/>
      <c r="B491" s="29"/>
      <c r="C491" s="29"/>
      <c r="D491" s="4"/>
      <c r="E491" s="29"/>
      <c r="F491" s="29"/>
      <c r="G491" s="29"/>
      <c r="H491" s="53">
        <v>0</v>
      </c>
      <c r="I491" s="46">
        <v>0</v>
      </c>
      <c r="J491" s="70">
        <f t="shared" si="22"/>
        <v>0</v>
      </c>
      <c r="K491" s="76">
        <f>TRUNC(G491*(H491+I491),2)</f>
        <v>0</v>
      </c>
    </row>
    <row r="492" spans="1:11">
      <c r="A492" s="19" t="s">
        <v>364</v>
      </c>
      <c r="B492" s="30" t="s">
        <v>20</v>
      </c>
      <c r="C492" s="30"/>
      <c r="D492" s="19" t="s">
        <v>1249</v>
      </c>
      <c r="E492" s="30"/>
      <c r="F492" s="30"/>
      <c r="G492" s="30"/>
      <c r="H492" s="54"/>
      <c r="I492" s="44">
        <v>0</v>
      </c>
      <c r="J492" s="71">
        <f t="shared" si="22"/>
        <v>0</v>
      </c>
      <c r="K492" s="79">
        <f>K493+K494+K495</f>
        <v>12693.19</v>
      </c>
    </row>
    <row r="493" spans="1:11">
      <c r="A493" s="4" t="s">
        <v>365</v>
      </c>
      <c r="B493" s="29" t="s">
        <v>20</v>
      </c>
      <c r="C493" s="29">
        <v>180401</v>
      </c>
      <c r="D493" s="4" t="s">
        <v>371</v>
      </c>
      <c r="E493" s="4" t="s">
        <v>4</v>
      </c>
      <c r="F493" s="29">
        <v>28.8</v>
      </c>
      <c r="G493" s="29">
        <v>28.8</v>
      </c>
      <c r="H493" s="53">
        <v>202.1001</v>
      </c>
      <c r="I493" s="46">
        <v>37.522559999999999</v>
      </c>
      <c r="J493" s="70">
        <f t="shared" si="22"/>
        <v>239.62266</v>
      </c>
      <c r="K493" s="76">
        <f>TRUNC(G493*(H493+I493),2)</f>
        <v>6901.13</v>
      </c>
    </row>
    <row r="494" spans="1:11">
      <c r="A494" s="4" t="s">
        <v>366</v>
      </c>
      <c r="B494" s="29" t="s">
        <v>20</v>
      </c>
      <c r="C494" s="29">
        <v>180381</v>
      </c>
      <c r="D494" s="4" t="s">
        <v>372</v>
      </c>
      <c r="E494" s="4" t="s">
        <v>4</v>
      </c>
      <c r="F494" s="29">
        <v>11.52</v>
      </c>
      <c r="G494" s="29">
        <v>11.52</v>
      </c>
      <c r="H494" s="53">
        <v>396.72680000000003</v>
      </c>
      <c r="I494" s="46">
        <v>37.55256</v>
      </c>
      <c r="J494" s="70">
        <f t="shared" si="22"/>
        <v>434.27936</v>
      </c>
      <c r="K494" s="76">
        <f>TRUNC(G494*(H494+I494),2)</f>
        <v>5002.8900000000003</v>
      </c>
    </row>
    <row r="495" spans="1:11">
      <c r="A495" s="4" t="s">
        <v>367</v>
      </c>
      <c r="B495" s="29" t="s">
        <v>20</v>
      </c>
      <c r="C495" s="29">
        <v>180380</v>
      </c>
      <c r="D495" s="4" t="s">
        <v>373</v>
      </c>
      <c r="E495" s="4" t="s">
        <v>4</v>
      </c>
      <c r="F495" s="29">
        <v>1.08</v>
      </c>
      <c r="G495" s="29">
        <v>1.08</v>
      </c>
      <c r="H495" s="53">
        <v>693.19929999999999</v>
      </c>
      <c r="I495" s="46">
        <v>37.522559999999999</v>
      </c>
      <c r="J495" s="70">
        <f t="shared" si="22"/>
        <v>730.72185999999999</v>
      </c>
      <c r="K495" s="76">
        <f>TRUNC(G495*(H495+I495),2)</f>
        <v>789.17</v>
      </c>
    </row>
    <row r="496" spans="1:11">
      <c r="A496" s="4"/>
      <c r="B496" s="29"/>
      <c r="C496" s="29"/>
      <c r="D496" s="4"/>
      <c r="E496" s="4"/>
      <c r="F496" s="29"/>
      <c r="G496" s="29"/>
      <c r="H496" s="53">
        <v>0</v>
      </c>
      <c r="I496" s="46">
        <v>0</v>
      </c>
      <c r="J496" s="70">
        <f t="shared" si="22"/>
        <v>0</v>
      </c>
      <c r="K496" s="76">
        <f>TRUNC(G496*(H496+I496),2)</f>
        <v>0</v>
      </c>
    </row>
    <row r="497" spans="1:11">
      <c r="A497" s="19" t="s">
        <v>368</v>
      </c>
      <c r="B497" s="30" t="s">
        <v>2</v>
      </c>
      <c r="C497" s="30"/>
      <c r="D497" s="19" t="s">
        <v>1250</v>
      </c>
      <c r="E497" s="30"/>
      <c r="F497" s="30"/>
      <c r="G497" s="30"/>
      <c r="H497" s="54"/>
      <c r="I497" s="44">
        <v>0</v>
      </c>
      <c r="J497" s="71">
        <f t="shared" ref="J497:J560" si="23">H497+I497</f>
        <v>0</v>
      </c>
      <c r="K497" s="79">
        <f>K498</f>
        <v>6929.32</v>
      </c>
    </row>
    <row r="498" spans="1:11">
      <c r="A498" s="4" t="s">
        <v>369</v>
      </c>
      <c r="B498" s="29" t="s">
        <v>20</v>
      </c>
      <c r="C498" s="29">
        <v>190102</v>
      </c>
      <c r="D498" s="4" t="s">
        <v>374</v>
      </c>
      <c r="E498" s="4" t="s">
        <v>4</v>
      </c>
      <c r="F498" s="29">
        <v>41.4</v>
      </c>
      <c r="G498" s="29">
        <v>41.4</v>
      </c>
      <c r="H498" s="53">
        <v>167.3749</v>
      </c>
      <c r="I498" s="46">
        <v>0</v>
      </c>
      <c r="J498" s="70">
        <f t="shared" si="23"/>
        <v>167.3749</v>
      </c>
      <c r="K498" s="76">
        <f>TRUNC(G498*(H498+I498),2)</f>
        <v>6929.32</v>
      </c>
    </row>
    <row r="499" spans="1:11">
      <c r="A499" s="4"/>
      <c r="B499" s="29"/>
      <c r="C499" s="29"/>
      <c r="D499" s="4"/>
      <c r="E499" s="4"/>
      <c r="F499" s="29"/>
      <c r="G499" s="29"/>
      <c r="H499" s="53">
        <v>0</v>
      </c>
      <c r="I499" s="46">
        <v>0</v>
      </c>
      <c r="J499" s="70">
        <f t="shared" si="23"/>
        <v>0</v>
      </c>
      <c r="K499" s="76">
        <f>TRUNC(G499*(H499+I499),2)</f>
        <v>0</v>
      </c>
    </row>
    <row r="500" spans="1:11">
      <c r="A500" s="4"/>
      <c r="B500" s="29"/>
      <c r="C500" s="29"/>
      <c r="D500" s="4"/>
      <c r="E500" s="4"/>
      <c r="F500" s="29"/>
      <c r="G500" s="29"/>
      <c r="H500" s="53">
        <v>0</v>
      </c>
      <c r="I500" s="46">
        <v>0</v>
      </c>
      <c r="J500" s="70">
        <f t="shared" si="23"/>
        <v>0</v>
      </c>
      <c r="K500" s="76">
        <f>TRUNC(G500*(H500+I500),2)</f>
        <v>0</v>
      </c>
    </row>
    <row r="501" spans="1:11">
      <c r="A501" s="19" t="s">
        <v>370</v>
      </c>
      <c r="B501" s="30" t="s">
        <v>2</v>
      </c>
      <c r="C501" s="30"/>
      <c r="D501" s="19" t="s">
        <v>1251</v>
      </c>
      <c r="E501" s="30"/>
      <c r="F501" s="30"/>
      <c r="G501" s="30"/>
      <c r="H501" s="54"/>
      <c r="I501" s="44">
        <v>0</v>
      </c>
      <c r="J501" s="71">
        <f t="shared" si="23"/>
        <v>0</v>
      </c>
      <c r="K501" s="79">
        <f>K502+K503+K504+K505</f>
        <v>18074.420000000002</v>
      </c>
    </row>
    <row r="502" spans="1:11">
      <c r="A502" s="4" t="s">
        <v>375</v>
      </c>
      <c r="B502" s="29" t="s">
        <v>20</v>
      </c>
      <c r="C502" s="29">
        <v>200150</v>
      </c>
      <c r="D502" s="4" t="s">
        <v>379</v>
      </c>
      <c r="E502" s="4" t="s">
        <v>4</v>
      </c>
      <c r="F502" s="29">
        <v>574.33000000000004</v>
      </c>
      <c r="G502" s="29">
        <v>574.33000000000004</v>
      </c>
      <c r="H502" s="53">
        <v>2.7317</v>
      </c>
      <c r="I502" s="46">
        <v>0.9516</v>
      </c>
      <c r="J502" s="70">
        <f t="shared" si="23"/>
        <v>3.6833</v>
      </c>
      <c r="K502" s="76">
        <f>TRUNC(G502*(H502+I502),2)</f>
        <v>2115.42</v>
      </c>
    </row>
    <row r="503" spans="1:11" ht="37.5">
      <c r="A503" s="4" t="s">
        <v>377</v>
      </c>
      <c r="B503" s="29" t="s">
        <v>2</v>
      </c>
      <c r="C503" s="29">
        <v>87553</v>
      </c>
      <c r="D503" s="12" t="s">
        <v>380</v>
      </c>
      <c r="E503" s="4" t="s">
        <v>4</v>
      </c>
      <c r="F503" s="29">
        <v>156.02000000000001</v>
      </c>
      <c r="G503" s="29">
        <v>156.02000000000001</v>
      </c>
      <c r="H503" s="53">
        <v>10.393800000000001</v>
      </c>
      <c r="I503" s="46">
        <v>5.4717000000000002</v>
      </c>
      <c r="J503" s="70">
        <f t="shared" si="23"/>
        <v>15.865500000000001</v>
      </c>
      <c r="K503" s="76">
        <f>TRUNC(G503*(H503+I503),2)</f>
        <v>2475.33</v>
      </c>
    </row>
    <row r="504" spans="1:11">
      <c r="A504" s="4" t="s">
        <v>376</v>
      </c>
      <c r="B504" s="29" t="s">
        <v>20</v>
      </c>
      <c r="C504" s="29">
        <v>200403</v>
      </c>
      <c r="D504" s="4" t="s">
        <v>385</v>
      </c>
      <c r="E504" s="4" t="s">
        <v>4</v>
      </c>
      <c r="F504" s="29">
        <v>418.31</v>
      </c>
      <c r="G504" s="29">
        <v>418.31</v>
      </c>
      <c r="H504" s="53">
        <v>2.3298000000000001</v>
      </c>
      <c r="I504" s="46">
        <v>11.61608</v>
      </c>
      <c r="J504" s="70">
        <f t="shared" si="23"/>
        <v>13.945880000000001</v>
      </c>
      <c r="K504" s="76">
        <f>TRUNC(G504*(H504+I504),2)</f>
        <v>5833.7</v>
      </c>
    </row>
    <row r="505" spans="1:11" ht="28.5">
      <c r="A505" s="4" t="s">
        <v>378</v>
      </c>
      <c r="B505" s="29" t="s">
        <v>2</v>
      </c>
      <c r="C505" s="29">
        <v>87273</v>
      </c>
      <c r="D505" s="12" t="s">
        <v>386</v>
      </c>
      <c r="E505" s="4" t="s">
        <v>4</v>
      </c>
      <c r="F505" s="29">
        <v>156.02000000000001</v>
      </c>
      <c r="G505" s="29">
        <v>156.02000000000001</v>
      </c>
      <c r="H505" s="53">
        <v>33.478299999999997</v>
      </c>
      <c r="I505" s="46">
        <v>15.55373</v>
      </c>
      <c r="J505" s="70">
        <f t="shared" si="23"/>
        <v>49.032029999999999</v>
      </c>
      <c r="K505" s="76">
        <f>TRUNC(G505*(H505+I505),2)</f>
        <v>7649.97</v>
      </c>
    </row>
    <row r="506" spans="1:11">
      <c r="A506" s="4"/>
      <c r="B506" s="29"/>
      <c r="C506" s="29"/>
      <c r="D506" s="12"/>
      <c r="E506" s="4"/>
      <c r="F506" s="29"/>
      <c r="G506" s="29"/>
      <c r="H506" s="53">
        <v>0</v>
      </c>
      <c r="I506" s="46">
        <v>0</v>
      </c>
      <c r="J506" s="70">
        <f t="shared" si="23"/>
        <v>0</v>
      </c>
      <c r="K506" s="76">
        <f>TRUNC(G506*(H506+I506),2)</f>
        <v>0</v>
      </c>
    </row>
    <row r="507" spans="1:11">
      <c r="A507" s="19" t="s">
        <v>387</v>
      </c>
      <c r="B507" s="30" t="s">
        <v>2</v>
      </c>
      <c r="C507" s="30"/>
      <c r="D507" s="19" t="s">
        <v>1252</v>
      </c>
      <c r="E507" s="30"/>
      <c r="F507" s="30"/>
      <c r="G507" s="30"/>
      <c r="H507" s="54"/>
      <c r="I507" s="44">
        <v>0</v>
      </c>
      <c r="J507" s="71">
        <f t="shared" si="23"/>
        <v>0</v>
      </c>
      <c r="K507" s="78">
        <f>K508+K512</f>
        <v>7176.01</v>
      </c>
    </row>
    <row r="508" spans="1:11">
      <c r="A508" s="10" t="s">
        <v>389</v>
      </c>
      <c r="B508" s="57" t="s">
        <v>20</v>
      </c>
      <c r="C508" s="57"/>
      <c r="D508" s="10" t="s">
        <v>1253</v>
      </c>
      <c r="E508" s="57"/>
      <c r="F508" s="57"/>
      <c r="G508" s="57"/>
      <c r="H508" s="58">
        <v>0</v>
      </c>
      <c r="I508" s="44">
        <v>0</v>
      </c>
      <c r="J508" s="71">
        <f t="shared" si="23"/>
        <v>0</v>
      </c>
      <c r="K508" s="78">
        <f>K509+K510</f>
        <v>3593.06</v>
      </c>
    </row>
    <row r="509" spans="1:11">
      <c r="A509" s="4" t="s">
        <v>390</v>
      </c>
      <c r="B509" s="29" t="s">
        <v>20</v>
      </c>
      <c r="C509" s="29">
        <v>210499</v>
      </c>
      <c r="D509" s="12" t="s">
        <v>394</v>
      </c>
      <c r="E509" s="29" t="s">
        <v>4</v>
      </c>
      <c r="F509" s="29">
        <v>45.8</v>
      </c>
      <c r="G509" s="29">
        <v>45.8</v>
      </c>
      <c r="H509" s="53">
        <v>51.7637</v>
      </c>
      <c r="I509" s="46">
        <v>9.9343699999999995</v>
      </c>
      <c r="J509" s="70">
        <f t="shared" si="23"/>
        <v>61.698070000000001</v>
      </c>
      <c r="K509" s="76">
        <f>TRUNC(G509*(H509+I509),2)</f>
        <v>2825.77</v>
      </c>
    </row>
    <row r="510" spans="1:11">
      <c r="A510" s="4" t="s">
        <v>383</v>
      </c>
      <c r="B510" s="29" t="s">
        <v>20</v>
      </c>
      <c r="C510" s="29">
        <v>210506</v>
      </c>
      <c r="D510" s="4" t="s">
        <v>396</v>
      </c>
      <c r="E510" s="4" t="s">
        <v>395</v>
      </c>
      <c r="F510" s="29">
        <v>54.38</v>
      </c>
      <c r="G510" s="29">
        <v>54.38</v>
      </c>
      <c r="H510" s="53">
        <v>14.1099</v>
      </c>
      <c r="I510" s="46">
        <v>0</v>
      </c>
      <c r="J510" s="70">
        <f t="shared" si="23"/>
        <v>14.1099</v>
      </c>
      <c r="K510" s="76">
        <f>TRUNC(G510*(H510+I510),2)</f>
        <v>767.29</v>
      </c>
    </row>
    <row r="511" spans="1:11">
      <c r="A511" s="4"/>
      <c r="B511" s="29"/>
      <c r="C511" s="29"/>
      <c r="D511" s="4"/>
      <c r="E511" s="4"/>
      <c r="F511" s="29"/>
      <c r="G511" s="29"/>
      <c r="H511" s="53">
        <v>0</v>
      </c>
      <c r="I511" s="46">
        <v>0</v>
      </c>
      <c r="J511" s="70">
        <f t="shared" si="23"/>
        <v>0</v>
      </c>
      <c r="K511" s="76">
        <f>TRUNC(G511*(H511+I511),2)</f>
        <v>0</v>
      </c>
    </row>
    <row r="512" spans="1:11">
      <c r="A512" s="19" t="s">
        <v>381</v>
      </c>
      <c r="B512" s="30" t="s">
        <v>20</v>
      </c>
      <c r="C512" s="30"/>
      <c r="D512" s="19" t="s">
        <v>1254</v>
      </c>
      <c r="E512" s="30"/>
      <c r="F512" s="30"/>
      <c r="G512" s="30"/>
      <c r="H512" s="54"/>
      <c r="I512" s="44">
        <v>0</v>
      </c>
      <c r="J512" s="71">
        <f t="shared" si="23"/>
        <v>0</v>
      </c>
      <c r="K512" s="79">
        <f>K513+K514</f>
        <v>3582.95</v>
      </c>
    </row>
    <row r="513" spans="1:11">
      <c r="A513" s="4" t="s">
        <v>382</v>
      </c>
      <c r="B513" s="29" t="s">
        <v>20</v>
      </c>
      <c r="C513" s="29">
        <v>210515</v>
      </c>
      <c r="D513" s="4" t="s">
        <v>141</v>
      </c>
      <c r="E513" s="4" t="s">
        <v>4</v>
      </c>
      <c r="F513" s="29">
        <v>125.73</v>
      </c>
      <c r="G513" s="29">
        <v>125.73</v>
      </c>
      <c r="H513" s="53">
        <v>4.1345000000000001</v>
      </c>
      <c r="I513" s="46">
        <v>10.83675</v>
      </c>
      <c r="J513" s="70">
        <f t="shared" si="23"/>
        <v>14.971250000000001</v>
      </c>
      <c r="K513" s="76">
        <f>TRUNC(G513*(H513+I513),2)</f>
        <v>1882.33</v>
      </c>
    </row>
    <row r="514" spans="1:11">
      <c r="A514" s="4" t="s">
        <v>384</v>
      </c>
      <c r="B514" s="29" t="s">
        <v>2</v>
      </c>
      <c r="C514" s="29">
        <v>99054</v>
      </c>
      <c r="D514" s="12" t="s">
        <v>142</v>
      </c>
      <c r="E514" s="4" t="s">
        <v>4</v>
      </c>
      <c r="F514" s="29">
        <v>39.6</v>
      </c>
      <c r="G514" s="29">
        <v>39.6</v>
      </c>
      <c r="H514" s="53">
        <v>20.4758</v>
      </c>
      <c r="I514" s="46">
        <v>22.469239999999999</v>
      </c>
      <c r="J514" s="70">
        <f t="shared" si="23"/>
        <v>42.945039999999999</v>
      </c>
      <c r="K514" s="76">
        <f>TRUNC(G514*(H514+I514),2)</f>
        <v>1700.62</v>
      </c>
    </row>
    <row r="515" spans="1:11">
      <c r="A515" s="4"/>
      <c r="B515" s="29"/>
      <c r="C515" s="29"/>
      <c r="D515" s="12"/>
      <c r="E515" s="4"/>
      <c r="F515" s="29"/>
      <c r="G515" s="29"/>
      <c r="H515" s="53">
        <v>0</v>
      </c>
      <c r="I515" s="46">
        <v>0</v>
      </c>
      <c r="J515" s="70">
        <f t="shared" si="23"/>
        <v>0</v>
      </c>
      <c r="K515" s="76">
        <f>TRUNC(G515*(H515+I515),2)</f>
        <v>0</v>
      </c>
    </row>
    <row r="516" spans="1:11">
      <c r="A516" s="19" t="s">
        <v>388</v>
      </c>
      <c r="B516" s="30" t="s">
        <v>2</v>
      </c>
      <c r="C516" s="30"/>
      <c r="D516" s="19" t="s">
        <v>1255</v>
      </c>
      <c r="E516" s="30"/>
      <c r="F516" s="30"/>
      <c r="G516" s="30"/>
      <c r="H516" s="54"/>
      <c r="I516" s="44">
        <v>0</v>
      </c>
      <c r="J516" s="71">
        <f t="shared" si="23"/>
        <v>0</v>
      </c>
      <c r="K516" s="78">
        <f>K517+K520+K525</f>
        <v>34266.68</v>
      </c>
    </row>
    <row r="517" spans="1:11">
      <c r="A517" s="10" t="s">
        <v>391</v>
      </c>
      <c r="B517" s="57" t="s">
        <v>2</v>
      </c>
      <c r="C517" s="57"/>
      <c r="D517" s="10" t="s">
        <v>397</v>
      </c>
      <c r="E517" s="57"/>
      <c r="F517" s="57"/>
      <c r="G517" s="57"/>
      <c r="H517" s="58">
        <v>0</v>
      </c>
      <c r="I517" s="44">
        <v>0</v>
      </c>
      <c r="J517" s="71">
        <f t="shared" si="23"/>
        <v>0</v>
      </c>
      <c r="K517" s="78">
        <f>K518</f>
        <v>7174.91</v>
      </c>
    </row>
    <row r="518" spans="1:11">
      <c r="A518" s="4" t="s">
        <v>392</v>
      </c>
      <c r="B518" s="29" t="s">
        <v>20</v>
      </c>
      <c r="C518" s="29">
        <v>220101</v>
      </c>
      <c r="D518" s="12" t="s">
        <v>145</v>
      </c>
      <c r="E518" s="29" t="s">
        <v>4</v>
      </c>
      <c r="F518" s="29">
        <v>236.64</v>
      </c>
      <c r="G518" s="29">
        <v>236.64</v>
      </c>
      <c r="H518" s="53">
        <v>21.8294</v>
      </c>
      <c r="I518" s="46">
        <v>8.49057</v>
      </c>
      <c r="J518" s="70">
        <f t="shared" si="23"/>
        <v>30.319969999999998</v>
      </c>
      <c r="K518" s="76">
        <f>TRUNC(G518*(H518+I518),2)</f>
        <v>7174.91</v>
      </c>
    </row>
    <row r="519" spans="1:11">
      <c r="A519" s="4"/>
      <c r="B519" s="29"/>
      <c r="C519" s="29"/>
      <c r="D519" s="12"/>
      <c r="E519" s="29"/>
      <c r="F519" s="29"/>
      <c r="G519" s="29"/>
      <c r="H519" s="53">
        <v>0</v>
      </c>
      <c r="I519" s="46">
        <v>0</v>
      </c>
      <c r="J519" s="70">
        <f t="shared" si="23"/>
        <v>0</v>
      </c>
      <c r="K519" s="76">
        <f>TRUNC(G519*(H519+I519),2)</f>
        <v>0</v>
      </c>
    </row>
    <row r="520" spans="1:11">
      <c r="A520" s="19" t="s">
        <v>393</v>
      </c>
      <c r="B520" s="30" t="s">
        <v>2</v>
      </c>
      <c r="C520" s="30"/>
      <c r="D520" s="19" t="s">
        <v>1256</v>
      </c>
      <c r="E520" s="30"/>
      <c r="F520" s="30"/>
      <c r="G520" s="30"/>
      <c r="H520" s="54"/>
      <c r="I520" s="44">
        <v>0</v>
      </c>
      <c r="J520" s="71">
        <f t="shared" si="23"/>
        <v>0</v>
      </c>
      <c r="K520" s="79">
        <f>K521+K522+K523</f>
        <v>23427.390000000003</v>
      </c>
    </row>
    <row r="521" spans="1:11">
      <c r="A521" s="4" t="s">
        <v>398</v>
      </c>
      <c r="B521" s="29" t="s">
        <v>20</v>
      </c>
      <c r="C521" s="29">
        <v>221101</v>
      </c>
      <c r="D521" s="4" t="s">
        <v>144</v>
      </c>
      <c r="E521" s="4" t="s">
        <v>4</v>
      </c>
      <c r="F521" s="29">
        <v>236.64</v>
      </c>
      <c r="G521" s="29">
        <v>236.64</v>
      </c>
      <c r="H521" s="53">
        <v>53.912999999999997</v>
      </c>
      <c r="I521" s="46">
        <v>14.06071</v>
      </c>
      <c r="J521" s="70">
        <f t="shared" si="23"/>
        <v>67.973709999999997</v>
      </c>
      <c r="K521" s="76">
        <f>TRUNC(G521*(H521+I521),2)</f>
        <v>16085.29</v>
      </c>
    </row>
    <row r="522" spans="1:11">
      <c r="A522" s="4" t="s">
        <v>399</v>
      </c>
      <c r="B522" s="29" t="s">
        <v>20</v>
      </c>
      <c r="C522" s="29">
        <v>221102</v>
      </c>
      <c r="D522" s="4" t="s">
        <v>159</v>
      </c>
      <c r="E522" s="4" t="s">
        <v>67</v>
      </c>
      <c r="F522" s="29">
        <v>32.9</v>
      </c>
      <c r="G522" s="29">
        <v>32.9</v>
      </c>
      <c r="H522" s="53">
        <v>15.414300000000001</v>
      </c>
      <c r="I522" s="46">
        <v>0</v>
      </c>
      <c r="J522" s="70">
        <f t="shared" si="23"/>
        <v>15.414300000000001</v>
      </c>
      <c r="K522" s="76">
        <f>TRUNC(G522*(H522+I522),2)</f>
        <v>507.13</v>
      </c>
    </row>
    <row r="523" spans="1:11">
      <c r="A523" s="4" t="s">
        <v>402</v>
      </c>
      <c r="B523" s="29" t="s">
        <v>20</v>
      </c>
      <c r="C523" s="29">
        <v>221104</v>
      </c>
      <c r="D523" s="4" t="s">
        <v>403</v>
      </c>
      <c r="E523" s="4" t="s">
        <v>4</v>
      </c>
      <c r="F523" s="29">
        <v>238.94</v>
      </c>
      <c r="G523" s="29">
        <v>238.94</v>
      </c>
      <c r="H523" s="53">
        <v>28.605399999999999</v>
      </c>
      <c r="I523" s="46">
        <v>0</v>
      </c>
      <c r="J523" s="70">
        <f t="shared" si="23"/>
        <v>28.605399999999999</v>
      </c>
      <c r="K523" s="76">
        <f>TRUNC(G523*(H523+I523),2)</f>
        <v>6834.97</v>
      </c>
    </row>
    <row r="524" spans="1:11">
      <c r="A524" s="4"/>
      <c r="B524" s="29"/>
      <c r="C524" s="29"/>
      <c r="D524" s="4"/>
      <c r="E524" s="4"/>
      <c r="F524" s="29"/>
      <c r="G524" s="29"/>
      <c r="H524" s="53">
        <v>0</v>
      </c>
      <c r="I524" s="46">
        <v>0</v>
      </c>
      <c r="J524" s="70">
        <f t="shared" si="23"/>
        <v>0</v>
      </c>
      <c r="K524" s="76">
        <f>TRUNC(G524*(H524+I524),2)</f>
        <v>0</v>
      </c>
    </row>
    <row r="525" spans="1:11">
      <c r="A525" s="19" t="s">
        <v>404</v>
      </c>
      <c r="B525" s="30" t="s">
        <v>2</v>
      </c>
      <c r="C525" s="30"/>
      <c r="D525" s="19" t="s">
        <v>1257</v>
      </c>
      <c r="E525" s="30"/>
      <c r="F525" s="30"/>
      <c r="G525" s="30"/>
      <c r="H525" s="54"/>
      <c r="I525" s="44">
        <v>0</v>
      </c>
      <c r="J525" s="71">
        <f t="shared" si="23"/>
        <v>0</v>
      </c>
      <c r="K525" s="79">
        <f>K526+K527</f>
        <v>3664.38</v>
      </c>
    </row>
    <row r="526" spans="1:11" ht="19.5">
      <c r="A526" s="4" t="s">
        <v>406</v>
      </c>
      <c r="B526" s="29" t="s">
        <v>20</v>
      </c>
      <c r="C526" s="29">
        <v>220100</v>
      </c>
      <c r="D526" s="12" t="s">
        <v>161</v>
      </c>
      <c r="E526" s="29" t="s">
        <v>4</v>
      </c>
      <c r="F526" s="29">
        <v>47.88</v>
      </c>
      <c r="G526" s="29">
        <v>47.88</v>
      </c>
      <c r="H526" s="53">
        <v>39.2699</v>
      </c>
      <c r="I526" s="46">
        <v>30.213290000000001</v>
      </c>
      <c r="J526" s="70">
        <f t="shared" si="23"/>
        <v>69.483190000000008</v>
      </c>
      <c r="K526" s="76">
        <f>TRUNC(G526*(H526+I526),2)</f>
        <v>3326.85</v>
      </c>
    </row>
    <row r="527" spans="1:11">
      <c r="A527" s="4" t="s">
        <v>400</v>
      </c>
      <c r="B527" s="29" t="s">
        <v>20</v>
      </c>
      <c r="C527" s="29">
        <v>220902</v>
      </c>
      <c r="D527" s="4" t="s">
        <v>163</v>
      </c>
      <c r="E527" s="4" t="s">
        <v>67</v>
      </c>
      <c r="F527" s="29">
        <v>44.1</v>
      </c>
      <c r="G527" s="29">
        <v>44.1</v>
      </c>
      <c r="H527" s="53">
        <v>1.2222999999999999</v>
      </c>
      <c r="I527" s="46">
        <v>6.4314999999999998</v>
      </c>
      <c r="J527" s="70">
        <f t="shared" si="23"/>
        <v>7.6537999999999995</v>
      </c>
      <c r="K527" s="76">
        <f>TRUNC(G527*(H527+I527),2)</f>
        <v>337.53</v>
      </c>
    </row>
    <row r="528" spans="1:11">
      <c r="A528" s="4"/>
      <c r="B528" s="29"/>
      <c r="C528" s="29"/>
      <c r="D528" s="4"/>
      <c r="E528" s="4"/>
      <c r="F528" s="29"/>
      <c r="G528" s="29"/>
      <c r="H528" s="53">
        <v>0</v>
      </c>
      <c r="I528" s="46">
        <v>0</v>
      </c>
      <c r="J528" s="70">
        <f t="shared" si="23"/>
        <v>0</v>
      </c>
      <c r="K528" s="76">
        <f>TRUNC(G528*(H528+I528),2)</f>
        <v>0</v>
      </c>
    </row>
    <row r="529" spans="1:11">
      <c r="A529" s="19" t="s">
        <v>407</v>
      </c>
      <c r="B529" s="30" t="s">
        <v>20</v>
      </c>
      <c r="C529" s="30"/>
      <c r="D529" s="19" t="s">
        <v>1258</v>
      </c>
      <c r="E529" s="30"/>
      <c r="F529" s="30"/>
      <c r="G529" s="30"/>
      <c r="H529" s="54"/>
      <c r="I529" s="44">
        <v>0</v>
      </c>
      <c r="J529" s="71">
        <f t="shared" si="23"/>
        <v>0</v>
      </c>
      <c r="K529" s="79">
        <f>K530+K531</f>
        <v>2177.0700000000002</v>
      </c>
    </row>
    <row r="530" spans="1:11">
      <c r="A530" s="4" t="s">
        <v>401</v>
      </c>
      <c r="B530" s="29" t="s">
        <v>20</v>
      </c>
      <c r="C530" s="29">
        <v>230174</v>
      </c>
      <c r="D530" s="4" t="s">
        <v>410</v>
      </c>
      <c r="E530" s="4" t="s">
        <v>16</v>
      </c>
      <c r="F530" s="29">
        <v>6</v>
      </c>
      <c r="G530" s="29">
        <v>6</v>
      </c>
      <c r="H530" s="53">
        <v>85.192800000000005</v>
      </c>
      <c r="I530" s="46">
        <v>10.20509</v>
      </c>
      <c r="J530" s="70">
        <f t="shared" si="23"/>
        <v>95.397890000000004</v>
      </c>
      <c r="K530" s="76">
        <f>TRUNC(G530*(H530+I530),2)</f>
        <v>572.38</v>
      </c>
    </row>
    <row r="531" spans="1:11">
      <c r="A531" s="4" t="s">
        <v>405</v>
      </c>
      <c r="B531" s="29" t="s">
        <v>20</v>
      </c>
      <c r="C531" s="29">
        <v>230176</v>
      </c>
      <c r="D531" s="4" t="s">
        <v>411</v>
      </c>
      <c r="E531" s="4" t="s">
        <v>16</v>
      </c>
      <c r="F531" s="29">
        <v>12</v>
      </c>
      <c r="G531" s="29">
        <v>12</v>
      </c>
      <c r="H531" s="53">
        <v>123.5193</v>
      </c>
      <c r="I531" s="46">
        <v>10.20509</v>
      </c>
      <c r="J531" s="70">
        <f t="shared" si="23"/>
        <v>133.72439</v>
      </c>
      <c r="K531" s="76">
        <f>TRUNC(G531*(H531+I531),2)</f>
        <v>1604.69</v>
      </c>
    </row>
    <row r="532" spans="1:11">
      <c r="A532" s="4"/>
      <c r="B532" s="29"/>
      <c r="C532" s="29"/>
      <c r="D532" s="4"/>
      <c r="E532" s="4"/>
      <c r="F532" s="29"/>
      <c r="G532" s="29"/>
      <c r="H532" s="53">
        <v>0</v>
      </c>
      <c r="I532" s="46">
        <v>0</v>
      </c>
      <c r="J532" s="70">
        <f t="shared" si="23"/>
        <v>0</v>
      </c>
      <c r="K532" s="76">
        <f>TRUNC(G532*(H532+I532),2)</f>
        <v>0</v>
      </c>
    </row>
    <row r="533" spans="1:11">
      <c r="A533" s="19" t="s">
        <v>408</v>
      </c>
      <c r="B533" s="30" t="s">
        <v>20</v>
      </c>
      <c r="C533" s="30"/>
      <c r="D533" s="19" t="s">
        <v>1259</v>
      </c>
      <c r="E533" s="30"/>
      <c r="F533" s="30"/>
      <c r="G533" s="30"/>
      <c r="H533" s="54"/>
      <c r="I533" s="44">
        <v>0</v>
      </c>
      <c r="J533" s="71">
        <f t="shared" si="23"/>
        <v>0</v>
      </c>
      <c r="K533" s="79">
        <f>K534</f>
        <v>2199.02</v>
      </c>
    </row>
    <row r="534" spans="1:11">
      <c r="A534" s="4" t="s">
        <v>0</v>
      </c>
      <c r="B534" s="29" t="s">
        <v>20</v>
      </c>
      <c r="C534" s="29">
        <v>240106</v>
      </c>
      <c r="D534" s="4" t="s">
        <v>164</v>
      </c>
      <c r="E534" s="4" t="s">
        <v>67</v>
      </c>
      <c r="F534" s="29">
        <v>61.02</v>
      </c>
      <c r="G534" s="29">
        <v>61.02</v>
      </c>
      <c r="H534" s="53">
        <v>23.757200000000001</v>
      </c>
      <c r="I534" s="46">
        <v>12.280559999999999</v>
      </c>
      <c r="J534" s="70">
        <f t="shared" si="23"/>
        <v>36.037759999999999</v>
      </c>
      <c r="K534" s="76">
        <f>TRUNC(G534*(H534+I534),2)</f>
        <v>2199.02</v>
      </c>
    </row>
    <row r="535" spans="1:11">
      <c r="A535" s="4"/>
      <c r="B535" s="29"/>
      <c r="C535" s="29"/>
      <c r="D535" s="4"/>
      <c r="E535" s="4"/>
      <c r="F535" s="29"/>
      <c r="G535" s="29"/>
      <c r="H535" s="53">
        <v>0</v>
      </c>
      <c r="I535" s="46">
        <v>0</v>
      </c>
      <c r="J535" s="70">
        <f t="shared" si="23"/>
        <v>0</v>
      </c>
      <c r="K535" s="76">
        <f>TRUNC(G535*(H535+I535),2)</f>
        <v>0</v>
      </c>
    </row>
    <row r="536" spans="1:11">
      <c r="A536" s="19" t="s">
        <v>409</v>
      </c>
      <c r="B536" s="30" t="s">
        <v>2</v>
      </c>
      <c r="C536" s="30"/>
      <c r="D536" s="19" t="s">
        <v>269</v>
      </c>
      <c r="E536" s="30"/>
      <c r="F536" s="30"/>
      <c r="G536" s="30"/>
      <c r="H536" s="54"/>
      <c r="I536" s="44">
        <v>0</v>
      </c>
      <c r="J536" s="71">
        <f t="shared" si="23"/>
        <v>0</v>
      </c>
      <c r="K536" s="78">
        <f>K537+K541+K545+K549+K552+K555+K558+K561</f>
        <v>19200.939999999999</v>
      </c>
    </row>
    <row r="537" spans="1:11">
      <c r="A537" s="4" t="s">
        <v>412</v>
      </c>
      <c r="B537" s="29" t="s">
        <v>2</v>
      </c>
      <c r="C537" s="29"/>
      <c r="D537" s="4" t="s">
        <v>1260</v>
      </c>
      <c r="E537" s="29"/>
      <c r="F537" s="29"/>
      <c r="G537" s="29"/>
      <c r="H537" s="53">
        <v>0</v>
      </c>
      <c r="I537" s="46">
        <v>0</v>
      </c>
      <c r="J537" s="70">
        <f t="shared" si="23"/>
        <v>0</v>
      </c>
      <c r="K537" s="79">
        <f>K538+K539</f>
        <v>3471.99</v>
      </c>
    </row>
    <row r="538" spans="1:11">
      <c r="A538" s="4" t="s">
        <v>413</v>
      </c>
      <c r="B538" s="29" t="s">
        <v>20</v>
      </c>
      <c r="C538" s="29">
        <v>261550</v>
      </c>
      <c r="D538" s="12" t="s">
        <v>168</v>
      </c>
      <c r="E538" s="29" t="s">
        <v>4</v>
      </c>
      <c r="F538" s="29">
        <v>157.22</v>
      </c>
      <c r="G538" s="29">
        <v>157.22</v>
      </c>
      <c r="H538" s="53">
        <v>6.0049000000000001</v>
      </c>
      <c r="I538" s="46">
        <v>6.9237099999999998</v>
      </c>
      <c r="J538" s="70">
        <f t="shared" si="23"/>
        <v>12.928609999999999</v>
      </c>
      <c r="K538" s="76">
        <f>TRUNC(G538*(H538+I538),2)</f>
        <v>2032.63</v>
      </c>
    </row>
    <row r="539" spans="1:11">
      <c r="A539" s="4" t="s">
        <v>414</v>
      </c>
      <c r="B539" s="29" t="s">
        <v>20</v>
      </c>
      <c r="C539" s="29">
        <v>261300</v>
      </c>
      <c r="D539" s="4" t="s">
        <v>422</v>
      </c>
      <c r="E539" s="4" t="s">
        <v>4</v>
      </c>
      <c r="F539" s="29">
        <v>157.22</v>
      </c>
      <c r="G539" s="29">
        <v>157.22</v>
      </c>
      <c r="H539" s="53">
        <v>1.6079000000000001</v>
      </c>
      <c r="I539" s="46">
        <v>7.5471700000000004</v>
      </c>
      <c r="J539" s="70">
        <f t="shared" si="23"/>
        <v>9.1550700000000003</v>
      </c>
      <c r="K539" s="76">
        <f>TRUNC(G539*(H539+I539),2)</f>
        <v>1439.36</v>
      </c>
    </row>
    <row r="540" spans="1:11">
      <c r="A540" s="4"/>
      <c r="B540" s="29"/>
      <c r="C540" s="29"/>
      <c r="D540" s="4"/>
      <c r="E540" s="4"/>
      <c r="F540" s="29"/>
      <c r="G540" s="29"/>
      <c r="H540" s="53">
        <v>0</v>
      </c>
      <c r="I540" s="46">
        <v>0</v>
      </c>
      <c r="J540" s="70">
        <f t="shared" si="23"/>
        <v>0</v>
      </c>
      <c r="K540" s="76">
        <f>TRUNC(G540*(H540+I540),2)</f>
        <v>0</v>
      </c>
    </row>
    <row r="541" spans="1:11" s="3" customFormat="1">
      <c r="A541" s="10" t="s">
        <v>415</v>
      </c>
      <c r="B541" s="57" t="s">
        <v>20</v>
      </c>
      <c r="C541" s="57"/>
      <c r="D541" s="10" t="s">
        <v>1229</v>
      </c>
      <c r="E541" s="57"/>
      <c r="F541" s="57"/>
      <c r="G541" s="57"/>
      <c r="H541" s="58">
        <v>0</v>
      </c>
      <c r="I541" s="44">
        <v>0</v>
      </c>
      <c r="J541" s="71">
        <f t="shared" si="23"/>
        <v>0</v>
      </c>
      <c r="K541" s="79">
        <f>K542+K543</f>
        <v>2830.6899999999996</v>
      </c>
    </row>
    <row r="542" spans="1:11">
      <c r="A542" s="4" t="s">
        <v>416</v>
      </c>
      <c r="B542" s="29" t="s">
        <v>20</v>
      </c>
      <c r="C542" s="29">
        <v>261300</v>
      </c>
      <c r="D542" s="4" t="s">
        <v>169</v>
      </c>
      <c r="E542" s="4" t="s">
        <v>4</v>
      </c>
      <c r="F542" s="29">
        <v>142.47</v>
      </c>
      <c r="G542" s="29">
        <v>142.47</v>
      </c>
      <c r="H542" s="53">
        <v>1.6079000000000001</v>
      </c>
      <c r="I542" s="46">
        <v>7.5471700000000004</v>
      </c>
      <c r="J542" s="70">
        <f t="shared" si="23"/>
        <v>9.1550700000000003</v>
      </c>
      <c r="K542" s="76">
        <f>TRUNC(G542*(H542+I542),2)</f>
        <v>1304.32</v>
      </c>
    </row>
    <row r="543" spans="1:11">
      <c r="A543" s="4" t="s">
        <v>417</v>
      </c>
      <c r="B543" s="29" t="s">
        <v>20</v>
      </c>
      <c r="C543" s="29">
        <v>261000</v>
      </c>
      <c r="D543" s="4" t="s">
        <v>170</v>
      </c>
      <c r="E543" s="4" t="s">
        <v>4</v>
      </c>
      <c r="F543" s="29">
        <v>142.47</v>
      </c>
      <c r="G543" s="29">
        <v>142.47</v>
      </c>
      <c r="H543" s="53">
        <v>4.5446999999999997</v>
      </c>
      <c r="I543" s="46">
        <v>6.16899</v>
      </c>
      <c r="J543" s="70">
        <f t="shared" si="23"/>
        <v>10.71369</v>
      </c>
      <c r="K543" s="76">
        <f>TRUNC(G543*(H543+I543),2)</f>
        <v>1526.37</v>
      </c>
    </row>
    <row r="544" spans="1:11">
      <c r="A544" s="4"/>
      <c r="B544" s="29"/>
      <c r="C544" s="29"/>
      <c r="D544" s="4"/>
      <c r="E544" s="4"/>
      <c r="F544" s="29"/>
      <c r="G544" s="29"/>
      <c r="H544" s="53">
        <v>0</v>
      </c>
      <c r="I544" s="46">
        <v>0</v>
      </c>
      <c r="J544" s="70">
        <f t="shared" si="23"/>
        <v>0</v>
      </c>
      <c r="K544" s="76">
        <f>TRUNC(G544*(H544+I544),2)</f>
        <v>0</v>
      </c>
    </row>
    <row r="545" spans="1:11" s="3" customFormat="1">
      <c r="A545" s="10" t="s">
        <v>418</v>
      </c>
      <c r="B545" s="57" t="s">
        <v>20</v>
      </c>
      <c r="C545" s="57"/>
      <c r="D545" s="10" t="s">
        <v>1261</v>
      </c>
      <c r="E545" s="57"/>
      <c r="F545" s="57"/>
      <c r="G545" s="57"/>
      <c r="H545" s="58">
        <v>0</v>
      </c>
      <c r="I545" s="44">
        <v>0</v>
      </c>
      <c r="J545" s="71">
        <f t="shared" si="23"/>
        <v>0</v>
      </c>
      <c r="K545" s="79">
        <f>K546+K547</f>
        <v>4280.3099999999995</v>
      </c>
    </row>
    <row r="546" spans="1:11">
      <c r="A546" s="4" t="s">
        <v>419</v>
      </c>
      <c r="B546" s="29" t="s">
        <v>20</v>
      </c>
      <c r="C546" s="29">
        <v>261300</v>
      </c>
      <c r="D546" s="4" t="s">
        <v>169</v>
      </c>
      <c r="E546" s="4" t="s">
        <v>4</v>
      </c>
      <c r="F546" s="29">
        <v>250.73</v>
      </c>
      <c r="G546" s="29">
        <v>250.73</v>
      </c>
      <c r="H546" s="53">
        <v>1.6079000000000001</v>
      </c>
      <c r="I546" s="46">
        <v>7.5471700000000004</v>
      </c>
      <c r="J546" s="70">
        <f t="shared" si="23"/>
        <v>9.1550700000000003</v>
      </c>
      <c r="K546" s="76">
        <f>TRUNC(G546*(H546+I546),2)</f>
        <v>2295.4499999999998</v>
      </c>
    </row>
    <row r="547" spans="1:11">
      <c r="A547" s="4" t="s">
        <v>420</v>
      </c>
      <c r="B547" s="29" t="s">
        <v>20</v>
      </c>
      <c r="C547" s="29">
        <v>261307</v>
      </c>
      <c r="D547" s="4" t="s">
        <v>423</v>
      </c>
      <c r="E547" s="4" t="s">
        <v>4</v>
      </c>
      <c r="F547" s="29">
        <v>250.73</v>
      </c>
      <c r="G547" s="29">
        <v>250.73</v>
      </c>
      <c r="H547" s="53">
        <v>3.4946999999999999</v>
      </c>
      <c r="I547" s="46">
        <v>4.4216600000000001</v>
      </c>
      <c r="J547" s="70">
        <f t="shared" si="23"/>
        <v>7.9163600000000001</v>
      </c>
      <c r="K547" s="76">
        <f>TRUNC(G547*(H547+I547),2)</f>
        <v>1984.86</v>
      </c>
    </row>
    <row r="548" spans="1:11">
      <c r="A548" s="4"/>
      <c r="B548" s="29"/>
      <c r="C548" s="29"/>
      <c r="D548" s="4"/>
      <c r="E548" s="4"/>
      <c r="F548" s="29"/>
      <c r="G548" s="29"/>
      <c r="H548" s="53">
        <v>0</v>
      </c>
      <c r="I548" s="46">
        <v>0</v>
      </c>
      <c r="J548" s="70">
        <f t="shared" si="23"/>
        <v>0</v>
      </c>
      <c r="K548" s="76">
        <f>TRUNC(G548*(H548+I548),2)</f>
        <v>0</v>
      </c>
    </row>
    <row r="549" spans="1:11" s="3" customFormat="1">
      <c r="A549" s="10" t="s">
        <v>421</v>
      </c>
      <c r="B549" s="57" t="s">
        <v>20</v>
      </c>
      <c r="C549" s="57"/>
      <c r="D549" s="10" t="s">
        <v>1262</v>
      </c>
      <c r="E549" s="57"/>
      <c r="F549" s="57"/>
      <c r="G549" s="57"/>
      <c r="H549" s="58">
        <v>0</v>
      </c>
      <c r="I549" s="44">
        <v>0</v>
      </c>
      <c r="J549" s="71">
        <f t="shared" si="23"/>
        <v>0</v>
      </c>
      <c r="K549" s="79">
        <f>K550</f>
        <v>1270.8499999999999</v>
      </c>
    </row>
    <row r="550" spans="1:11">
      <c r="A550" s="4" t="s">
        <v>5</v>
      </c>
      <c r="B550" s="29" t="s">
        <v>20</v>
      </c>
      <c r="C550" s="29">
        <v>261000</v>
      </c>
      <c r="D550" s="4" t="s">
        <v>170</v>
      </c>
      <c r="E550" s="4" t="s">
        <v>4</v>
      </c>
      <c r="F550" s="29">
        <v>118.62</v>
      </c>
      <c r="G550" s="29">
        <v>118.62</v>
      </c>
      <c r="H550" s="53">
        <v>4.5446999999999997</v>
      </c>
      <c r="I550" s="46">
        <v>6.16899</v>
      </c>
      <c r="J550" s="70">
        <f t="shared" si="23"/>
        <v>10.71369</v>
      </c>
      <c r="K550" s="76">
        <f>TRUNC(G550*(H550+I550),2)</f>
        <v>1270.8499999999999</v>
      </c>
    </row>
    <row r="551" spans="1:11">
      <c r="A551" s="4"/>
      <c r="B551" s="29"/>
      <c r="C551" s="29"/>
      <c r="D551" s="4"/>
      <c r="E551" s="4"/>
      <c r="F551" s="29"/>
      <c r="G551" s="29"/>
      <c r="H551" s="53">
        <v>0</v>
      </c>
      <c r="I551" s="46">
        <v>0</v>
      </c>
      <c r="J551" s="70">
        <f t="shared" si="23"/>
        <v>0</v>
      </c>
      <c r="K551" s="76">
        <f>TRUNC(G551*(H551+I551),2)</f>
        <v>0</v>
      </c>
    </row>
    <row r="552" spans="1:11" s="3" customFormat="1">
      <c r="A552" s="10" t="s">
        <v>6</v>
      </c>
      <c r="B552" s="57" t="s">
        <v>20</v>
      </c>
      <c r="C552" s="57"/>
      <c r="D552" s="10" t="s">
        <v>1263</v>
      </c>
      <c r="E552" s="57"/>
      <c r="F552" s="57"/>
      <c r="G552" s="57"/>
      <c r="H552" s="58">
        <v>0</v>
      </c>
      <c r="I552" s="44">
        <v>0</v>
      </c>
      <c r="J552" s="71">
        <f t="shared" si="23"/>
        <v>0</v>
      </c>
      <c r="K552" s="79">
        <f>K553</f>
        <v>501.58</v>
      </c>
    </row>
    <row r="553" spans="1:11">
      <c r="A553" s="4" t="s">
        <v>424</v>
      </c>
      <c r="B553" s="29" t="s">
        <v>20</v>
      </c>
      <c r="C553" s="29">
        <v>261703</v>
      </c>
      <c r="D553" s="4" t="s">
        <v>263</v>
      </c>
      <c r="E553" s="4" t="s">
        <v>4</v>
      </c>
      <c r="F553" s="29">
        <v>47.88</v>
      </c>
      <c r="G553" s="29">
        <v>47.88</v>
      </c>
      <c r="H553" s="53">
        <v>3.5520999999999998</v>
      </c>
      <c r="I553" s="46">
        <v>6.9237099999999998</v>
      </c>
      <c r="J553" s="70">
        <f t="shared" si="23"/>
        <v>10.475809999999999</v>
      </c>
      <c r="K553" s="76">
        <f>TRUNC(G553*(H553+I553),2)</f>
        <v>501.58</v>
      </c>
    </row>
    <row r="554" spans="1:11">
      <c r="A554" s="4"/>
      <c r="B554" s="29"/>
      <c r="C554" s="29"/>
      <c r="D554" s="4"/>
      <c r="E554" s="4"/>
      <c r="F554" s="29"/>
      <c r="G554" s="29"/>
      <c r="H554" s="53">
        <v>0</v>
      </c>
      <c r="I554" s="46">
        <v>0</v>
      </c>
      <c r="J554" s="70">
        <f t="shared" si="23"/>
        <v>0</v>
      </c>
      <c r="K554" s="76">
        <f>TRUNC(G554*(H554+I554),2)</f>
        <v>0</v>
      </c>
    </row>
    <row r="555" spans="1:11" s="3" customFormat="1">
      <c r="A555" s="10" t="s">
        <v>425</v>
      </c>
      <c r="B555" s="57" t="s">
        <v>20</v>
      </c>
      <c r="C555" s="57"/>
      <c r="D555" s="10" t="s">
        <v>1264</v>
      </c>
      <c r="E555" s="57"/>
      <c r="F555" s="57"/>
      <c r="G555" s="57"/>
      <c r="H555" s="58">
        <v>0</v>
      </c>
      <c r="I555" s="44">
        <v>0</v>
      </c>
      <c r="J555" s="71">
        <f t="shared" si="23"/>
        <v>0</v>
      </c>
      <c r="K555" s="79">
        <f>K556</f>
        <v>1441.25</v>
      </c>
    </row>
    <row r="556" spans="1:11">
      <c r="A556" s="4" t="s">
        <v>7</v>
      </c>
      <c r="B556" s="29" t="s">
        <v>20</v>
      </c>
      <c r="C556" s="29">
        <v>261602</v>
      </c>
      <c r="D556" s="12" t="s">
        <v>264</v>
      </c>
      <c r="E556" s="29" t="s">
        <v>4</v>
      </c>
      <c r="F556" s="29">
        <v>71.099999999999994</v>
      </c>
      <c r="G556" s="29">
        <v>71.099999999999994</v>
      </c>
      <c r="H556" s="53">
        <v>8.7202999999999999</v>
      </c>
      <c r="I556" s="46">
        <v>11.55045</v>
      </c>
      <c r="J556" s="70">
        <f t="shared" si="23"/>
        <v>20.27075</v>
      </c>
      <c r="K556" s="76">
        <f>TRUNC(G556*(H556+I556),2)</f>
        <v>1441.25</v>
      </c>
    </row>
    <row r="557" spans="1:11">
      <c r="A557" s="4"/>
      <c r="B557" s="29"/>
      <c r="C557" s="29"/>
      <c r="D557" s="12"/>
      <c r="E557" s="29"/>
      <c r="F557" s="29"/>
      <c r="G557" s="29"/>
      <c r="H557" s="53">
        <v>0</v>
      </c>
      <c r="I557" s="46">
        <v>0</v>
      </c>
      <c r="J557" s="70">
        <f t="shared" si="23"/>
        <v>0</v>
      </c>
      <c r="K557" s="76">
        <f>TRUNC(G557*(H557+I557),2)</f>
        <v>0</v>
      </c>
    </row>
    <row r="558" spans="1:11" s="3" customFormat="1">
      <c r="A558" s="10" t="s">
        <v>426</v>
      </c>
      <c r="B558" s="57" t="s">
        <v>20</v>
      </c>
      <c r="C558" s="57"/>
      <c r="D558" s="10" t="s">
        <v>1249</v>
      </c>
      <c r="E558" s="57"/>
      <c r="F558" s="57"/>
      <c r="G558" s="57"/>
      <c r="H558" s="58">
        <v>0</v>
      </c>
      <c r="I558" s="44">
        <v>0</v>
      </c>
      <c r="J558" s="71">
        <f t="shared" si="23"/>
        <v>0</v>
      </c>
      <c r="K558" s="79">
        <f>K559</f>
        <v>1678.41</v>
      </c>
    </row>
    <row r="559" spans="1:11">
      <c r="A559" s="4" t="s">
        <v>427</v>
      </c>
      <c r="B559" s="29" t="s">
        <v>20</v>
      </c>
      <c r="C559" s="29">
        <v>261602</v>
      </c>
      <c r="D559" s="12" t="s">
        <v>190</v>
      </c>
      <c r="E559" s="29" t="s">
        <v>4</v>
      </c>
      <c r="F559" s="29">
        <v>82.8</v>
      </c>
      <c r="G559" s="29">
        <v>82.8</v>
      </c>
      <c r="H559" s="53">
        <v>8.7202999999999999</v>
      </c>
      <c r="I559" s="46">
        <v>11.55045</v>
      </c>
      <c r="J559" s="70">
        <f t="shared" si="23"/>
        <v>20.27075</v>
      </c>
      <c r="K559" s="76">
        <f>TRUNC(G559*(H559+I559),2)</f>
        <v>1678.41</v>
      </c>
    </row>
    <row r="560" spans="1:11">
      <c r="A560" s="4"/>
      <c r="B560" s="29"/>
      <c r="C560" s="29"/>
      <c r="D560" s="12"/>
      <c r="E560" s="29"/>
      <c r="F560" s="29"/>
      <c r="G560" s="29"/>
      <c r="H560" s="53">
        <v>0</v>
      </c>
      <c r="I560" s="46">
        <v>0</v>
      </c>
      <c r="J560" s="70">
        <f t="shared" si="23"/>
        <v>0</v>
      </c>
      <c r="K560" s="76">
        <f>TRUNC(G560*(H560+I560),2)</f>
        <v>0</v>
      </c>
    </row>
    <row r="561" spans="1:11" s="3" customFormat="1">
      <c r="A561" s="10" t="s">
        <v>8</v>
      </c>
      <c r="B561" s="57" t="s">
        <v>20</v>
      </c>
      <c r="C561" s="57"/>
      <c r="D561" s="10" t="s">
        <v>1265</v>
      </c>
      <c r="E561" s="57"/>
      <c r="F561" s="57"/>
      <c r="G561" s="57"/>
      <c r="H561" s="58">
        <v>0</v>
      </c>
      <c r="I561" s="44">
        <v>0</v>
      </c>
      <c r="J561" s="71">
        <f t="shared" ref="J561:J624" si="24">H561+I561</f>
        <v>0</v>
      </c>
      <c r="K561" s="79">
        <f>K562</f>
        <v>3725.86</v>
      </c>
    </row>
    <row r="562" spans="1:11">
      <c r="A562" s="4" t="s">
        <v>9</v>
      </c>
      <c r="B562" s="29" t="s">
        <v>20</v>
      </c>
      <c r="C562" s="29">
        <v>261609</v>
      </c>
      <c r="D562" s="4" t="s">
        <v>195</v>
      </c>
      <c r="E562" s="4" t="s">
        <v>4</v>
      </c>
      <c r="F562" s="29">
        <v>310.66000000000003</v>
      </c>
      <c r="G562" s="29">
        <v>310.66000000000003</v>
      </c>
      <c r="H562" s="53">
        <v>8.9170999999999996</v>
      </c>
      <c r="I562" s="46">
        <v>3.0762900000000002</v>
      </c>
      <c r="J562" s="70">
        <f t="shared" si="24"/>
        <v>11.99339</v>
      </c>
      <c r="K562" s="76">
        <f>TRUNC(G562*(H562+I562),2)</f>
        <v>3725.86</v>
      </c>
    </row>
    <row r="563" spans="1:11">
      <c r="A563" s="4"/>
      <c r="B563" s="29"/>
      <c r="C563" s="29"/>
      <c r="D563" s="4"/>
      <c r="E563" s="4"/>
      <c r="F563" s="29"/>
      <c r="G563" s="29"/>
      <c r="H563" s="53">
        <v>0</v>
      </c>
      <c r="I563" s="46">
        <v>0</v>
      </c>
      <c r="J563" s="70">
        <f t="shared" si="24"/>
        <v>0</v>
      </c>
      <c r="K563" s="76">
        <f>TRUNC(G563*(H563+I563),2)</f>
        <v>0</v>
      </c>
    </row>
    <row r="564" spans="1:11">
      <c r="A564" s="65" t="s">
        <v>10</v>
      </c>
      <c r="B564" s="68" t="s">
        <v>2</v>
      </c>
      <c r="C564" s="68"/>
      <c r="D564" s="65" t="s">
        <v>1266</v>
      </c>
      <c r="E564" s="68"/>
      <c r="F564" s="68"/>
      <c r="G564" s="68"/>
      <c r="H564" s="69"/>
      <c r="I564" s="67">
        <v>0</v>
      </c>
      <c r="J564" s="72">
        <f t="shared" si="24"/>
        <v>0</v>
      </c>
      <c r="K564" s="79">
        <f>K565+K571</f>
        <v>10533.26</v>
      </c>
    </row>
    <row r="565" spans="1:11">
      <c r="A565" s="65" t="s">
        <v>11</v>
      </c>
      <c r="B565" s="68" t="s">
        <v>20</v>
      </c>
      <c r="C565" s="68"/>
      <c r="D565" s="65" t="s">
        <v>1267</v>
      </c>
      <c r="E565" s="68"/>
      <c r="F565" s="68"/>
      <c r="G565" s="68"/>
      <c r="H565" s="69">
        <v>0</v>
      </c>
      <c r="I565" s="67">
        <v>0</v>
      </c>
      <c r="J565" s="72">
        <f t="shared" si="24"/>
        <v>0</v>
      </c>
      <c r="K565" s="79">
        <f>K566+K567+K568+K569</f>
        <v>9444.2800000000007</v>
      </c>
    </row>
    <row r="566" spans="1:11">
      <c r="A566" s="4" t="s">
        <v>12</v>
      </c>
      <c r="B566" s="29" t="s">
        <v>20</v>
      </c>
      <c r="C566" s="29">
        <v>271608</v>
      </c>
      <c r="D566" s="4" t="s">
        <v>265</v>
      </c>
      <c r="E566" s="4" t="s">
        <v>4</v>
      </c>
      <c r="F566" s="29">
        <v>5.0199999999999996</v>
      </c>
      <c r="G566" s="29">
        <v>5.0199999999999996</v>
      </c>
      <c r="H566" s="53">
        <v>346.53809999999999</v>
      </c>
      <c r="I566" s="46">
        <v>39.491390000000003</v>
      </c>
      <c r="J566" s="70">
        <f t="shared" si="24"/>
        <v>386.02949000000001</v>
      </c>
      <c r="K566" s="76">
        <f>TRUNC(G566*(H566+I566),2)</f>
        <v>1937.86</v>
      </c>
    </row>
    <row r="567" spans="1:11" ht="19.5">
      <c r="A567" s="4" t="s">
        <v>13</v>
      </c>
      <c r="B567" s="29" t="s">
        <v>65</v>
      </c>
      <c r="C567" s="29" t="s">
        <v>429</v>
      </c>
      <c r="D567" s="12" t="s">
        <v>430</v>
      </c>
      <c r="E567" s="29" t="s">
        <v>4</v>
      </c>
      <c r="F567" s="29">
        <v>5.76</v>
      </c>
      <c r="G567" s="29">
        <v>5.76</v>
      </c>
      <c r="H567" s="53">
        <v>316.14440000000002</v>
      </c>
      <c r="I567" s="46">
        <v>45.799840000000003</v>
      </c>
      <c r="J567" s="70">
        <f t="shared" si="24"/>
        <v>361.94424000000004</v>
      </c>
      <c r="K567" s="76">
        <f>TRUNC(G567*(H567+I567),2)</f>
        <v>2084.79</v>
      </c>
    </row>
    <row r="568" spans="1:11" ht="33" customHeight="1">
      <c r="A568" s="4" t="s">
        <v>14</v>
      </c>
      <c r="B568" s="29" t="s">
        <v>65</v>
      </c>
      <c r="C568" s="29" t="s">
        <v>194</v>
      </c>
      <c r="D568" s="12" t="s">
        <v>196</v>
      </c>
      <c r="E568" s="29" t="s">
        <v>16</v>
      </c>
      <c r="F568" s="29">
        <v>3</v>
      </c>
      <c r="G568" s="29">
        <v>3</v>
      </c>
      <c r="H568" s="53">
        <v>852.28880000000004</v>
      </c>
      <c r="I568" s="46">
        <v>677.08777999999995</v>
      </c>
      <c r="J568" s="70">
        <f t="shared" si="24"/>
        <v>1529.3765800000001</v>
      </c>
      <c r="K568" s="76">
        <f>TRUNC(G568*(H568+I568),2)</f>
        <v>4588.12</v>
      </c>
    </row>
    <row r="569" spans="1:11">
      <c r="A569" s="4" t="s">
        <v>431</v>
      </c>
      <c r="B569" s="29" t="s">
        <v>20</v>
      </c>
      <c r="C569" s="29">
        <v>270501</v>
      </c>
      <c r="D569" s="4" t="s">
        <v>433</v>
      </c>
      <c r="E569" s="4" t="s">
        <v>4</v>
      </c>
      <c r="F569" s="29">
        <v>302.39999999999998</v>
      </c>
      <c r="G569" s="29">
        <v>302.39999999999998</v>
      </c>
      <c r="H569" s="53">
        <v>1.2222999999999999</v>
      </c>
      <c r="I569" s="46">
        <v>1.5340400000000001</v>
      </c>
      <c r="J569" s="70">
        <f t="shared" si="24"/>
        <v>2.7563399999999998</v>
      </c>
      <c r="K569" s="76">
        <f>TRUNC(G569*(H569+I569),2)</f>
        <v>833.51</v>
      </c>
    </row>
    <row r="570" spans="1:11">
      <c r="A570" s="4"/>
      <c r="B570" s="29"/>
      <c r="C570" s="29"/>
      <c r="D570" s="4"/>
      <c r="E570" s="4"/>
      <c r="F570" s="29"/>
      <c r="G570" s="29"/>
      <c r="H570" s="53">
        <v>0</v>
      </c>
      <c r="I570" s="46">
        <v>0</v>
      </c>
      <c r="J570" s="70">
        <f t="shared" si="24"/>
        <v>0</v>
      </c>
      <c r="K570" s="76">
        <f>TRUNC(G570*(H570+I570),2)</f>
        <v>0</v>
      </c>
    </row>
    <row r="571" spans="1:11" s="3" customFormat="1">
      <c r="A571" s="10" t="s">
        <v>17</v>
      </c>
      <c r="B571" s="57" t="s">
        <v>20</v>
      </c>
      <c r="C571" s="57"/>
      <c r="D571" s="10" t="s">
        <v>1268</v>
      </c>
      <c r="E571" s="57"/>
      <c r="F571" s="57"/>
      <c r="G571" s="57"/>
      <c r="H571" s="58">
        <v>0</v>
      </c>
      <c r="I571" s="44">
        <v>0</v>
      </c>
      <c r="J571" s="71">
        <f t="shared" si="24"/>
        <v>0</v>
      </c>
      <c r="K571" s="79">
        <f>K572+K573</f>
        <v>1088.98</v>
      </c>
    </row>
    <row r="572" spans="1:11">
      <c r="A572" s="4" t="s">
        <v>18</v>
      </c>
      <c r="B572" s="29" t="s">
        <v>65</v>
      </c>
      <c r="C572" s="29" t="s">
        <v>197</v>
      </c>
      <c r="D572" s="4" t="s">
        <v>200</v>
      </c>
      <c r="E572" s="4" t="s">
        <v>16</v>
      </c>
      <c r="F572" s="29">
        <v>7</v>
      </c>
      <c r="G572" s="29">
        <v>7</v>
      </c>
      <c r="H572" s="53">
        <v>84.503699999999995</v>
      </c>
      <c r="I572" s="46">
        <v>0</v>
      </c>
      <c r="J572" s="70">
        <f t="shared" si="24"/>
        <v>84.503699999999995</v>
      </c>
      <c r="K572" s="76">
        <f>TRUNC(G572*(H572+I572),2)</f>
        <v>591.52</v>
      </c>
    </row>
    <row r="573" spans="1:11" ht="24" customHeight="1">
      <c r="A573" s="4" t="s">
        <v>19</v>
      </c>
      <c r="B573" s="29" t="s">
        <v>65</v>
      </c>
      <c r="C573" s="29" t="s">
        <v>198</v>
      </c>
      <c r="D573" s="4" t="s">
        <v>201</v>
      </c>
      <c r="E573" s="4" t="s">
        <v>16</v>
      </c>
      <c r="F573" s="29">
        <v>7</v>
      </c>
      <c r="G573" s="29">
        <v>7</v>
      </c>
      <c r="H573" s="53">
        <v>70.1477</v>
      </c>
      <c r="I573" s="46">
        <v>0.91879</v>
      </c>
      <c r="J573" s="70">
        <f t="shared" si="24"/>
        <v>71.066490000000002</v>
      </c>
      <c r="K573" s="76">
        <f>TRUNC(G573*(H573+I573),2)</f>
        <v>497.46</v>
      </c>
    </row>
    <row r="574" spans="1:11">
      <c r="A574" s="4"/>
      <c r="B574" s="29"/>
      <c r="C574" s="29"/>
      <c r="D574" s="4"/>
      <c r="E574" s="4"/>
      <c r="F574" s="29"/>
      <c r="G574" s="29"/>
      <c r="H574" s="53">
        <v>0</v>
      </c>
      <c r="I574" s="46">
        <v>0</v>
      </c>
      <c r="J574" s="70">
        <f t="shared" si="24"/>
        <v>0</v>
      </c>
      <c r="K574" s="76">
        <f>TRUNC(G574*(H574+I574),2)</f>
        <v>0</v>
      </c>
    </row>
    <row r="575" spans="1:11">
      <c r="A575" s="65" t="s">
        <v>432</v>
      </c>
      <c r="B575" s="68" t="s">
        <v>20</v>
      </c>
      <c r="C575" s="68"/>
      <c r="D575" s="65" t="s">
        <v>266</v>
      </c>
      <c r="E575" s="65" t="s">
        <v>16</v>
      </c>
      <c r="F575" s="68">
        <v>1</v>
      </c>
      <c r="G575" s="68">
        <v>1</v>
      </c>
      <c r="H575" s="69"/>
      <c r="I575" s="67">
        <v>0</v>
      </c>
      <c r="J575" s="72">
        <f t="shared" si="24"/>
        <v>0</v>
      </c>
      <c r="K575" s="77">
        <f>K576+K581+K588</f>
        <v>781.83</v>
      </c>
    </row>
    <row r="576" spans="1:11" ht="18.75" customHeight="1">
      <c r="A576" s="65" t="s">
        <v>21</v>
      </c>
      <c r="B576" s="68" t="s">
        <v>20</v>
      </c>
      <c r="C576" s="68"/>
      <c r="D576" s="65" t="s">
        <v>1269</v>
      </c>
      <c r="E576" s="68"/>
      <c r="F576" s="68"/>
      <c r="G576" s="68"/>
      <c r="H576" s="69">
        <v>0</v>
      </c>
      <c r="I576" s="67">
        <v>0</v>
      </c>
      <c r="J576" s="72">
        <f t="shared" si="24"/>
        <v>0</v>
      </c>
      <c r="K576" s="79">
        <f>K577</f>
        <v>131.78</v>
      </c>
    </row>
    <row r="577" spans="1:11">
      <c r="A577" s="4" t="s">
        <v>434</v>
      </c>
      <c r="B577" s="29" t="s">
        <v>20</v>
      </c>
      <c r="C577" s="29"/>
      <c r="D577" s="4" t="s">
        <v>1270</v>
      </c>
      <c r="E577" s="29"/>
      <c r="F577" s="29"/>
      <c r="G577" s="29"/>
      <c r="H577" s="53">
        <v>0</v>
      </c>
      <c r="I577" s="46">
        <v>0</v>
      </c>
      <c r="J577" s="70">
        <f t="shared" si="24"/>
        <v>0</v>
      </c>
      <c r="K577" s="76">
        <f>K578</f>
        <v>131.78</v>
      </c>
    </row>
    <row r="578" spans="1:11" ht="21.75" customHeight="1">
      <c r="A578" s="4" t="s">
        <v>435</v>
      </c>
      <c r="B578" s="29" t="s">
        <v>20</v>
      </c>
      <c r="C578" s="29">
        <v>20202</v>
      </c>
      <c r="D578" s="4" t="s">
        <v>441</v>
      </c>
      <c r="E578" s="4" t="s">
        <v>4</v>
      </c>
      <c r="F578" s="29">
        <v>64.260000000000005</v>
      </c>
      <c r="G578" s="29">
        <v>64.260000000000005</v>
      </c>
      <c r="H578" s="53">
        <v>0</v>
      </c>
      <c r="I578" s="46">
        <v>2.0508600000000001</v>
      </c>
      <c r="J578" s="70">
        <f t="shared" si="24"/>
        <v>2.0508600000000001</v>
      </c>
      <c r="K578" s="76">
        <f>TRUNC(G578*(H578+I578),2)</f>
        <v>131.78</v>
      </c>
    </row>
    <row r="579" spans="1:11">
      <c r="A579" s="4"/>
      <c r="B579" s="29"/>
      <c r="C579" s="29"/>
      <c r="D579" s="4"/>
      <c r="E579" s="4"/>
      <c r="F579" s="29"/>
      <c r="G579" s="29"/>
      <c r="H579" s="53">
        <v>0</v>
      </c>
      <c r="I579" s="46">
        <v>0</v>
      </c>
      <c r="J579" s="70">
        <f t="shared" si="24"/>
        <v>0</v>
      </c>
      <c r="K579" s="76">
        <f>TRUNC(G579*(H579+I579),2)</f>
        <v>0</v>
      </c>
    </row>
    <row r="580" spans="1:11" s="3" customFormat="1">
      <c r="A580" s="65" t="s">
        <v>436</v>
      </c>
      <c r="B580" s="68" t="s">
        <v>20</v>
      </c>
      <c r="C580" s="68"/>
      <c r="D580" s="65" t="s">
        <v>1271</v>
      </c>
      <c r="E580" s="68"/>
      <c r="F580" s="68"/>
      <c r="G580" s="68"/>
      <c r="H580" s="69">
        <v>0</v>
      </c>
      <c r="I580" s="67">
        <v>0</v>
      </c>
      <c r="J580" s="72">
        <f t="shared" si="24"/>
        <v>0</v>
      </c>
      <c r="K580" s="79">
        <f>K581+K588</f>
        <v>650.05000000000007</v>
      </c>
    </row>
    <row r="581" spans="1:11">
      <c r="A581" s="65" t="s">
        <v>437</v>
      </c>
      <c r="B581" s="68" t="s">
        <v>428</v>
      </c>
      <c r="C581" s="68"/>
      <c r="D581" s="65" t="s">
        <v>1272</v>
      </c>
      <c r="E581" s="68"/>
      <c r="F581" s="68"/>
      <c r="G581" s="68"/>
      <c r="H581" s="69">
        <v>0</v>
      </c>
      <c r="I581" s="67">
        <v>0</v>
      </c>
      <c r="J581" s="72">
        <f t="shared" si="24"/>
        <v>0</v>
      </c>
      <c r="K581" s="79">
        <f>K582+K583+K584+K585+K586</f>
        <v>252.59</v>
      </c>
    </row>
    <row r="582" spans="1:11">
      <c r="A582" s="4" t="s">
        <v>438</v>
      </c>
      <c r="B582" s="29" t="s">
        <v>20</v>
      </c>
      <c r="C582" s="29">
        <v>41004</v>
      </c>
      <c r="D582" s="4" t="s">
        <v>442</v>
      </c>
      <c r="E582" s="4" t="s">
        <v>25</v>
      </c>
      <c r="F582" s="29">
        <v>8.33</v>
      </c>
      <c r="G582" s="29">
        <v>8.33</v>
      </c>
      <c r="H582" s="53">
        <v>1.5669</v>
      </c>
      <c r="I582" s="46">
        <v>0</v>
      </c>
      <c r="J582" s="70">
        <f t="shared" si="24"/>
        <v>1.5669</v>
      </c>
      <c r="K582" s="76">
        <f t="shared" ref="K582:K587" si="25">TRUNC(G582*(H582+I582),2)</f>
        <v>13.05</v>
      </c>
    </row>
    <row r="583" spans="1:11">
      <c r="A583" s="4" t="s">
        <v>439</v>
      </c>
      <c r="B583" s="29" t="s">
        <v>20</v>
      </c>
      <c r="C583" s="29">
        <v>41005</v>
      </c>
      <c r="D583" s="4" t="s">
        <v>267</v>
      </c>
      <c r="E583" s="4" t="s">
        <v>25</v>
      </c>
      <c r="F583" s="29">
        <v>8.33</v>
      </c>
      <c r="G583" s="29">
        <v>8.33</v>
      </c>
      <c r="H583" s="53">
        <v>1.1731</v>
      </c>
      <c r="I583" s="46">
        <v>0</v>
      </c>
      <c r="J583" s="70">
        <f t="shared" si="24"/>
        <v>1.1731</v>
      </c>
      <c r="K583" s="76">
        <f t="shared" si="25"/>
        <v>9.77</v>
      </c>
    </row>
    <row r="584" spans="1:11">
      <c r="A584" s="4" t="s">
        <v>440</v>
      </c>
      <c r="B584" s="29" t="s">
        <v>20</v>
      </c>
      <c r="C584" s="29">
        <v>41012</v>
      </c>
      <c r="D584" s="4" t="s">
        <v>443</v>
      </c>
      <c r="E584" s="4" t="s">
        <v>25</v>
      </c>
      <c r="F584" s="29">
        <v>8.33</v>
      </c>
      <c r="G584" s="29">
        <v>8.33</v>
      </c>
      <c r="H584" s="53">
        <v>4.1017000000000001</v>
      </c>
      <c r="I584" s="46">
        <v>0</v>
      </c>
      <c r="J584" s="70">
        <f t="shared" si="24"/>
        <v>4.1017000000000001</v>
      </c>
      <c r="K584" s="76">
        <f t="shared" si="25"/>
        <v>34.159999999999997</v>
      </c>
    </row>
    <row r="585" spans="1:11">
      <c r="A585" s="4" t="s">
        <v>22</v>
      </c>
      <c r="B585" s="29" t="s">
        <v>20</v>
      </c>
      <c r="C585" s="29">
        <v>41006</v>
      </c>
      <c r="D585" s="4" t="s">
        <v>268</v>
      </c>
      <c r="E585" s="4" t="s">
        <v>26</v>
      </c>
      <c r="F585" s="29">
        <v>83.3</v>
      </c>
      <c r="G585" s="29">
        <v>83.3</v>
      </c>
      <c r="H585" s="53">
        <v>2.2231000000000001</v>
      </c>
      <c r="I585" s="46">
        <v>0</v>
      </c>
      <c r="J585" s="70">
        <f t="shared" si="24"/>
        <v>2.2231000000000001</v>
      </c>
      <c r="K585" s="76">
        <f t="shared" si="25"/>
        <v>185.18</v>
      </c>
    </row>
    <row r="586" spans="1:11">
      <c r="A586" s="4" t="s">
        <v>23</v>
      </c>
      <c r="B586" s="29" t="s">
        <v>20</v>
      </c>
      <c r="C586" s="29">
        <v>41009</v>
      </c>
      <c r="D586" s="4" t="s">
        <v>446</v>
      </c>
      <c r="E586" s="4" t="s">
        <v>25</v>
      </c>
      <c r="F586" s="29">
        <v>6.66</v>
      </c>
      <c r="G586" s="29">
        <v>6.66</v>
      </c>
      <c r="H586" s="53">
        <v>1.5669</v>
      </c>
      <c r="I586" s="46">
        <v>0</v>
      </c>
      <c r="J586" s="70">
        <f t="shared" si="24"/>
        <v>1.5669</v>
      </c>
      <c r="K586" s="76">
        <f t="shared" si="25"/>
        <v>10.43</v>
      </c>
    </row>
    <row r="587" spans="1:11">
      <c r="A587" s="4"/>
      <c r="B587" s="29"/>
      <c r="C587" s="29"/>
      <c r="D587" s="4"/>
      <c r="E587" s="4"/>
      <c r="F587" s="29"/>
      <c r="G587" s="29"/>
      <c r="H587" s="53">
        <v>0</v>
      </c>
      <c r="I587" s="46">
        <v>0</v>
      </c>
      <c r="J587" s="70">
        <f t="shared" si="24"/>
        <v>0</v>
      </c>
      <c r="K587" s="76">
        <f t="shared" si="25"/>
        <v>0</v>
      </c>
    </row>
    <row r="588" spans="1:11">
      <c r="A588" s="19" t="s">
        <v>24</v>
      </c>
      <c r="B588" s="30" t="s">
        <v>20</v>
      </c>
      <c r="C588" s="30"/>
      <c r="D588" s="19" t="s">
        <v>1273</v>
      </c>
      <c r="E588" s="30"/>
      <c r="F588" s="30"/>
      <c r="G588" s="30"/>
      <c r="H588" s="54"/>
      <c r="I588" s="44">
        <v>0</v>
      </c>
      <c r="J588" s="71">
        <f t="shared" si="24"/>
        <v>0</v>
      </c>
      <c r="K588" s="79">
        <f>K589+K590</f>
        <v>397.46000000000004</v>
      </c>
    </row>
    <row r="589" spans="1:11">
      <c r="A589" s="4" t="s">
        <v>444</v>
      </c>
      <c r="B589" s="29" t="s">
        <v>20</v>
      </c>
      <c r="C589" s="29">
        <v>41140</v>
      </c>
      <c r="D589" s="4" t="s">
        <v>445</v>
      </c>
      <c r="E589" s="4" t="s">
        <v>4</v>
      </c>
      <c r="F589" s="29">
        <v>64.260000000000005</v>
      </c>
      <c r="G589" s="29">
        <v>64.260000000000005</v>
      </c>
      <c r="H589" s="53">
        <v>0</v>
      </c>
      <c r="I589" s="46">
        <v>2.0918800000000002</v>
      </c>
      <c r="J589" s="70">
        <f t="shared" si="24"/>
        <v>2.0918800000000002</v>
      </c>
      <c r="K589" s="76">
        <f>TRUNC(G589*(H589+I589),2)</f>
        <v>134.41999999999999</v>
      </c>
    </row>
    <row r="590" spans="1:11">
      <c r="A590" s="4" t="s">
        <v>444</v>
      </c>
      <c r="B590" s="29" t="s">
        <v>20</v>
      </c>
      <c r="C590" s="29">
        <v>41002</v>
      </c>
      <c r="D590" s="4" t="s">
        <v>1157</v>
      </c>
      <c r="E590" s="4" t="s">
        <v>4</v>
      </c>
      <c r="F590" s="29">
        <v>64.260000000000005</v>
      </c>
      <c r="G590" s="29">
        <v>64.260000000000005</v>
      </c>
      <c r="H590" s="53">
        <v>0</v>
      </c>
      <c r="I590" s="46">
        <v>4.0935199999999998</v>
      </c>
      <c r="J590" s="70">
        <f t="shared" si="24"/>
        <v>4.0935199999999998</v>
      </c>
      <c r="K590" s="76">
        <f>TRUNC(G590*(H590+I590),2)</f>
        <v>263.04000000000002</v>
      </c>
    </row>
    <row r="591" spans="1:11">
      <c r="A591" s="4"/>
      <c r="B591" s="29"/>
      <c r="C591" s="29"/>
      <c r="D591" s="4"/>
      <c r="E591" s="29"/>
      <c r="F591" s="29"/>
      <c r="G591" s="29"/>
      <c r="H591" s="53">
        <v>0</v>
      </c>
      <c r="I591" s="46">
        <v>0</v>
      </c>
      <c r="J591" s="70">
        <f t="shared" si="24"/>
        <v>0</v>
      </c>
      <c r="K591" s="76">
        <f>TRUNC(G591*(H591+I591),2)</f>
        <v>0</v>
      </c>
    </row>
    <row r="592" spans="1:11">
      <c r="A592" s="19" t="s">
        <v>447</v>
      </c>
      <c r="B592" s="30" t="s">
        <v>20</v>
      </c>
      <c r="C592" s="30"/>
      <c r="D592" s="19" t="s">
        <v>1158</v>
      </c>
      <c r="E592" s="19"/>
      <c r="F592" s="30"/>
      <c r="G592" s="30"/>
      <c r="H592" s="54"/>
      <c r="I592" s="44">
        <v>0</v>
      </c>
      <c r="J592" s="71">
        <f t="shared" si="24"/>
        <v>0</v>
      </c>
      <c r="K592" s="77">
        <f>K593+K596+K600+K606+K617+K621+K632+K639+K650+K653+K656+K659+K695+K700+K703+K706+K713+K716+K719+K722+K726+K731+K734+K739+K743+K747+K751+K755+K759+K762+K765+K768+K771+K775+K779</f>
        <v>78299.580000000016</v>
      </c>
    </row>
    <row r="593" spans="1:11">
      <c r="A593" s="10" t="s">
        <v>448</v>
      </c>
      <c r="B593" s="57" t="s">
        <v>20</v>
      </c>
      <c r="C593" s="57"/>
      <c r="D593" s="10" t="s">
        <v>1274</v>
      </c>
      <c r="E593" s="57"/>
      <c r="F593" s="57"/>
      <c r="G593" s="57"/>
      <c r="H593" s="58">
        <v>0</v>
      </c>
      <c r="I593" s="44">
        <v>0</v>
      </c>
      <c r="J593" s="71">
        <f t="shared" si="24"/>
        <v>0</v>
      </c>
      <c r="K593" s="78">
        <f>K594</f>
        <v>269.02999999999997</v>
      </c>
    </row>
    <row r="594" spans="1:11" ht="19.5">
      <c r="A594" s="4" t="s">
        <v>449</v>
      </c>
      <c r="B594" s="29" t="s">
        <v>20</v>
      </c>
      <c r="C594" s="29">
        <v>20701</v>
      </c>
      <c r="D594" s="12" t="s">
        <v>1159</v>
      </c>
      <c r="E594" s="29" t="s">
        <v>4</v>
      </c>
      <c r="F594" s="29">
        <v>64.19</v>
      </c>
      <c r="G594" s="29">
        <v>64.19</v>
      </c>
      <c r="H594" s="53">
        <v>2.9449999999999998</v>
      </c>
      <c r="I594" s="46">
        <v>1.2462</v>
      </c>
      <c r="J594" s="70">
        <f t="shared" si="24"/>
        <v>4.1912000000000003</v>
      </c>
      <c r="K594" s="76">
        <f>TRUNC(G594*(H594+I594),2)</f>
        <v>269.02999999999997</v>
      </c>
    </row>
    <row r="595" spans="1:11">
      <c r="A595" s="4"/>
      <c r="B595" s="29"/>
      <c r="C595" s="29"/>
      <c r="D595" s="4"/>
      <c r="E595" s="29"/>
      <c r="F595" s="29"/>
      <c r="G595" s="29"/>
      <c r="H595" s="53">
        <v>0</v>
      </c>
      <c r="I595" s="46">
        <v>0</v>
      </c>
      <c r="J595" s="70">
        <f t="shared" si="24"/>
        <v>0</v>
      </c>
      <c r="K595" s="76">
        <f>TRUNC(G595*(H595+I595),2)</f>
        <v>0</v>
      </c>
    </row>
    <row r="596" spans="1:11">
      <c r="A596" s="19" t="s">
        <v>450</v>
      </c>
      <c r="B596" s="30" t="s">
        <v>20</v>
      </c>
      <c r="C596" s="30"/>
      <c r="D596" s="19" t="s">
        <v>1275</v>
      </c>
      <c r="E596" s="30"/>
      <c r="F596" s="30"/>
      <c r="G596" s="30"/>
      <c r="H596" s="54"/>
      <c r="I596" s="44">
        <v>0</v>
      </c>
      <c r="J596" s="71">
        <f t="shared" si="24"/>
        <v>0</v>
      </c>
      <c r="K596" s="78">
        <f>K597</f>
        <v>162.43</v>
      </c>
    </row>
    <row r="597" spans="1:11">
      <c r="A597" s="4" t="s">
        <v>451</v>
      </c>
      <c r="B597" s="29" t="s">
        <v>20</v>
      </c>
      <c r="C597" s="29">
        <v>30101</v>
      </c>
      <c r="D597" s="12" t="s">
        <v>503</v>
      </c>
      <c r="E597" s="29" t="s">
        <v>25</v>
      </c>
      <c r="F597" s="29">
        <v>4.49</v>
      </c>
      <c r="G597" s="29">
        <v>4.49</v>
      </c>
      <c r="H597" s="53">
        <v>28.802299999999999</v>
      </c>
      <c r="I597" s="46">
        <v>7.3749000000000002</v>
      </c>
      <c r="J597" s="70">
        <f t="shared" si="24"/>
        <v>36.177199999999999</v>
      </c>
      <c r="K597" s="76">
        <f>TRUNC(G597*(H597+I597),2)</f>
        <v>162.43</v>
      </c>
    </row>
    <row r="598" spans="1:11">
      <c r="A598" s="4"/>
      <c r="B598" s="29"/>
      <c r="C598" s="29"/>
      <c r="D598" s="4"/>
      <c r="E598" s="29"/>
      <c r="F598" s="29"/>
      <c r="G598" s="29"/>
      <c r="H598" s="53">
        <v>0</v>
      </c>
      <c r="I598" s="46">
        <v>0</v>
      </c>
      <c r="J598" s="70">
        <f t="shared" si="24"/>
        <v>0</v>
      </c>
      <c r="K598" s="76">
        <f>TRUNC(G598*(H598+I598),2)</f>
        <v>0</v>
      </c>
    </row>
    <row r="599" spans="1:11">
      <c r="A599" s="19" t="s">
        <v>452</v>
      </c>
      <c r="B599" s="30" t="s">
        <v>20</v>
      </c>
      <c r="C599" s="30"/>
      <c r="D599" s="19" t="s">
        <v>1276</v>
      </c>
      <c r="E599" s="30"/>
      <c r="F599" s="30"/>
      <c r="G599" s="30"/>
      <c r="H599" s="54"/>
      <c r="I599" s="44">
        <v>0</v>
      </c>
      <c r="J599" s="71">
        <f t="shared" si="24"/>
        <v>0</v>
      </c>
      <c r="K599" s="79">
        <f>K600+K606</f>
        <v>6583.75</v>
      </c>
    </row>
    <row r="600" spans="1:11">
      <c r="A600" s="10" t="s">
        <v>453</v>
      </c>
      <c r="B600" s="57" t="s">
        <v>20</v>
      </c>
      <c r="C600" s="57"/>
      <c r="D600" s="10" t="s">
        <v>1277</v>
      </c>
      <c r="E600" s="57"/>
      <c r="F600" s="57"/>
      <c r="G600" s="57"/>
      <c r="H600" s="58">
        <v>0</v>
      </c>
      <c r="I600" s="44">
        <v>0</v>
      </c>
      <c r="J600" s="71">
        <f t="shared" si="24"/>
        <v>0</v>
      </c>
      <c r="K600" s="78">
        <f>K601+K602+K603</f>
        <v>4434.1899999999996</v>
      </c>
    </row>
    <row r="601" spans="1:11">
      <c r="A601" s="4" t="s">
        <v>454</v>
      </c>
      <c r="B601" s="29" t="s">
        <v>20</v>
      </c>
      <c r="C601" s="29">
        <v>50302</v>
      </c>
      <c r="D601" s="4" t="s">
        <v>1160</v>
      </c>
      <c r="E601" s="4" t="s">
        <v>67</v>
      </c>
      <c r="F601" s="29">
        <v>42</v>
      </c>
      <c r="G601" s="29">
        <v>42</v>
      </c>
      <c r="H601" s="53">
        <v>26.292000000000002</v>
      </c>
      <c r="I601" s="46">
        <v>28.769480000000001</v>
      </c>
      <c r="J601" s="70">
        <f t="shared" si="24"/>
        <v>55.061480000000003</v>
      </c>
      <c r="K601" s="76">
        <f>TRUNC(G601*(H601+I601),2)</f>
        <v>2312.58</v>
      </c>
    </row>
    <row r="602" spans="1:11">
      <c r="A602" s="4" t="s">
        <v>455</v>
      </c>
      <c r="B602" s="29" t="s">
        <v>20</v>
      </c>
      <c r="C602" s="29">
        <v>52005</v>
      </c>
      <c r="D602" s="12" t="s">
        <v>1161</v>
      </c>
      <c r="E602" s="29" t="s">
        <v>27</v>
      </c>
      <c r="F602" s="29">
        <v>144</v>
      </c>
      <c r="G602" s="29">
        <v>144</v>
      </c>
      <c r="H602" s="53">
        <v>8.1623999999999999</v>
      </c>
      <c r="I602" s="46">
        <v>2.32978</v>
      </c>
      <c r="J602" s="70">
        <f t="shared" si="24"/>
        <v>10.492179999999999</v>
      </c>
      <c r="K602" s="76">
        <f>TRUNC(G602*(H602+I602),2)</f>
        <v>1510.87</v>
      </c>
    </row>
    <row r="603" spans="1:11">
      <c r="A603" s="4" t="s">
        <v>456</v>
      </c>
      <c r="B603" s="29" t="s">
        <v>20</v>
      </c>
      <c r="C603" s="29">
        <v>52014</v>
      </c>
      <c r="D603" s="4" t="s">
        <v>1162</v>
      </c>
      <c r="E603" s="4" t="s">
        <v>27</v>
      </c>
      <c r="F603" s="29">
        <v>47.09</v>
      </c>
      <c r="G603" s="29">
        <v>47.09</v>
      </c>
      <c r="H603" s="53">
        <v>10.927</v>
      </c>
      <c r="I603" s="46">
        <v>2.0426600000000001</v>
      </c>
      <c r="J603" s="70">
        <f t="shared" si="24"/>
        <v>12.969659999999999</v>
      </c>
      <c r="K603" s="76">
        <f t="shared" ref="K603:K666" si="26">TRUNC(G603*(H603+I603),2)</f>
        <v>610.74</v>
      </c>
    </row>
    <row r="604" spans="1:11">
      <c r="A604" s="4"/>
      <c r="B604" s="29"/>
      <c r="C604" s="29"/>
      <c r="D604" s="4"/>
      <c r="E604" s="29"/>
      <c r="F604" s="29"/>
      <c r="G604" s="29"/>
      <c r="H604" s="53">
        <v>0</v>
      </c>
      <c r="I604" s="46">
        <v>0</v>
      </c>
      <c r="J604" s="70">
        <f t="shared" si="24"/>
        <v>0</v>
      </c>
      <c r="K604" s="76">
        <f t="shared" si="26"/>
        <v>0</v>
      </c>
    </row>
    <row r="605" spans="1:11">
      <c r="A605" s="4"/>
      <c r="B605" s="29"/>
      <c r="C605" s="29"/>
      <c r="D605" s="4"/>
      <c r="E605" s="29"/>
      <c r="F605" s="29"/>
      <c r="G605" s="29"/>
      <c r="H605" s="53">
        <v>0</v>
      </c>
      <c r="I605" s="46">
        <v>0</v>
      </c>
      <c r="J605" s="70">
        <f t="shared" si="24"/>
        <v>0</v>
      </c>
      <c r="K605" s="76">
        <f t="shared" si="26"/>
        <v>0</v>
      </c>
    </row>
    <row r="606" spans="1:11" s="3" customFormat="1">
      <c r="A606" s="10" t="s">
        <v>457</v>
      </c>
      <c r="B606" s="57" t="s">
        <v>20</v>
      </c>
      <c r="C606" s="57"/>
      <c r="D606" s="10" t="s">
        <v>1278</v>
      </c>
      <c r="E606" s="57"/>
      <c r="F606" s="57"/>
      <c r="G606" s="57"/>
      <c r="H606" s="58">
        <v>0</v>
      </c>
      <c r="I606" s="44">
        <v>0</v>
      </c>
      <c r="J606" s="71">
        <f t="shared" si="24"/>
        <v>0</v>
      </c>
      <c r="K606" s="78">
        <f>K607+K608+K609+K610+K611+K612+K613+K614</f>
        <v>2149.56</v>
      </c>
    </row>
    <row r="607" spans="1:11">
      <c r="A607" s="4" t="s">
        <v>458</v>
      </c>
      <c r="B607" s="29" t="s">
        <v>20</v>
      </c>
      <c r="C607" s="29">
        <v>50901</v>
      </c>
      <c r="D607" s="12" t="s">
        <v>1163</v>
      </c>
      <c r="E607" s="4" t="s">
        <v>25</v>
      </c>
      <c r="F607" s="29">
        <v>2.93</v>
      </c>
      <c r="G607" s="29">
        <v>2.93</v>
      </c>
      <c r="H607" s="53">
        <v>0</v>
      </c>
      <c r="I607" s="46">
        <v>33.264969999999998</v>
      </c>
      <c r="J607" s="70">
        <f t="shared" si="24"/>
        <v>33.264969999999998</v>
      </c>
      <c r="K607" s="76">
        <f t="shared" si="26"/>
        <v>97.46</v>
      </c>
    </row>
    <row r="608" spans="1:11">
      <c r="A608" s="4" t="s">
        <v>459</v>
      </c>
      <c r="B608" s="29" t="s">
        <v>20</v>
      </c>
      <c r="C608" s="29">
        <v>50902</v>
      </c>
      <c r="D608" s="4" t="s">
        <v>1164</v>
      </c>
      <c r="E608" s="4" t="s">
        <v>4</v>
      </c>
      <c r="F608" s="29">
        <v>5.04</v>
      </c>
      <c r="G608" s="29">
        <v>5.04</v>
      </c>
      <c r="H608" s="53">
        <v>0</v>
      </c>
      <c r="I608" s="46">
        <v>4.0935199999999998</v>
      </c>
      <c r="J608" s="70">
        <f t="shared" si="24"/>
        <v>4.0935199999999998</v>
      </c>
      <c r="K608" s="76">
        <f t="shared" si="26"/>
        <v>20.63</v>
      </c>
    </row>
    <row r="609" spans="1:11" ht="33.75" customHeight="1">
      <c r="A609" s="4" t="s">
        <v>460</v>
      </c>
      <c r="B609" s="29" t="s">
        <v>2</v>
      </c>
      <c r="C609" s="29">
        <v>96616</v>
      </c>
      <c r="D609" s="12" t="s">
        <v>893</v>
      </c>
      <c r="E609" s="4" t="s">
        <v>25</v>
      </c>
      <c r="F609" s="29">
        <v>0.25</v>
      </c>
      <c r="G609" s="29">
        <v>0.25</v>
      </c>
      <c r="H609" s="53">
        <v>361.9196</v>
      </c>
      <c r="I609" s="46">
        <v>171.22230999999999</v>
      </c>
      <c r="J609" s="70">
        <f t="shared" si="24"/>
        <v>533.14191000000005</v>
      </c>
      <c r="K609" s="76">
        <f t="shared" si="26"/>
        <v>133.28</v>
      </c>
    </row>
    <row r="610" spans="1:11">
      <c r="A610" s="4" t="s">
        <v>1152</v>
      </c>
      <c r="B610" s="29" t="s">
        <v>20</v>
      </c>
      <c r="C610" s="29">
        <v>51030</v>
      </c>
      <c r="D610" s="12" t="s">
        <v>897</v>
      </c>
      <c r="E610" s="4" t="s">
        <v>25</v>
      </c>
      <c r="F610" s="29">
        <v>2.73</v>
      </c>
      <c r="G610" s="29">
        <v>2.73</v>
      </c>
      <c r="H610" s="53">
        <v>360.13130000000001</v>
      </c>
      <c r="I610" s="46">
        <v>60.738309999999998</v>
      </c>
      <c r="J610" s="70">
        <f t="shared" si="24"/>
        <v>420.86961000000002</v>
      </c>
      <c r="K610" s="76">
        <f t="shared" si="26"/>
        <v>1148.97</v>
      </c>
    </row>
    <row r="611" spans="1:11">
      <c r="A611" s="4" t="s">
        <v>1153</v>
      </c>
      <c r="B611" s="29" t="s">
        <v>20</v>
      </c>
      <c r="C611" s="29">
        <v>51055</v>
      </c>
      <c r="D611" s="12" t="s">
        <v>717</v>
      </c>
      <c r="E611" s="4" t="s">
        <v>25</v>
      </c>
      <c r="F611" s="29">
        <v>2.73</v>
      </c>
      <c r="G611" s="29">
        <v>2.73</v>
      </c>
      <c r="H611" s="53">
        <v>0</v>
      </c>
      <c r="I611" s="46">
        <v>37.169809999999998</v>
      </c>
      <c r="J611" s="70">
        <f t="shared" si="24"/>
        <v>37.169809999999998</v>
      </c>
      <c r="K611" s="76">
        <f t="shared" si="26"/>
        <v>101.47</v>
      </c>
    </row>
    <row r="612" spans="1:11">
      <c r="A612" s="4" t="s">
        <v>1154</v>
      </c>
      <c r="B612" s="29" t="s">
        <v>20</v>
      </c>
      <c r="C612" s="29">
        <v>52004</v>
      </c>
      <c r="D612" s="4" t="s">
        <v>902</v>
      </c>
      <c r="E612" s="4" t="s">
        <v>27</v>
      </c>
      <c r="F612" s="29">
        <v>6.6</v>
      </c>
      <c r="G612" s="29">
        <v>6.6</v>
      </c>
      <c r="H612" s="53">
        <v>8.4741999999999997</v>
      </c>
      <c r="I612" s="46">
        <v>2.32978</v>
      </c>
      <c r="J612" s="70">
        <f t="shared" si="24"/>
        <v>10.803979999999999</v>
      </c>
      <c r="K612" s="76">
        <f t="shared" si="26"/>
        <v>71.3</v>
      </c>
    </row>
    <row r="613" spans="1:11">
      <c r="A613" s="4" t="s">
        <v>1155</v>
      </c>
      <c r="B613" s="29" t="s">
        <v>20</v>
      </c>
      <c r="C613" s="29">
        <v>60305</v>
      </c>
      <c r="D613" s="4" t="s">
        <v>867</v>
      </c>
      <c r="E613" s="4" t="s">
        <v>27</v>
      </c>
      <c r="F613" s="29">
        <v>9.6999999999999993</v>
      </c>
      <c r="G613" s="29">
        <v>9.6999999999999993</v>
      </c>
      <c r="H613" s="53">
        <v>8.1623999999999999</v>
      </c>
      <c r="I613" s="46">
        <v>2.32978</v>
      </c>
      <c r="J613" s="70">
        <f t="shared" si="24"/>
        <v>10.492179999999999</v>
      </c>
      <c r="K613" s="76">
        <f t="shared" si="26"/>
        <v>101.77</v>
      </c>
    </row>
    <row r="614" spans="1:11">
      <c r="A614" s="4" t="s">
        <v>1156</v>
      </c>
      <c r="B614" s="29" t="s">
        <v>20</v>
      </c>
      <c r="C614" s="29">
        <v>52014</v>
      </c>
      <c r="D614" s="4" t="s">
        <v>1162</v>
      </c>
      <c r="E614" s="4" t="s">
        <v>27</v>
      </c>
      <c r="F614" s="29">
        <v>36.6</v>
      </c>
      <c r="G614" s="29">
        <v>36.6</v>
      </c>
      <c r="H614" s="53">
        <v>10.927</v>
      </c>
      <c r="I614" s="46">
        <v>2.0426600000000001</v>
      </c>
      <c r="J614" s="70">
        <f t="shared" si="24"/>
        <v>12.969659999999999</v>
      </c>
      <c r="K614" s="76">
        <f t="shared" si="26"/>
        <v>474.68</v>
      </c>
    </row>
    <row r="615" spans="1:11">
      <c r="A615" s="4"/>
      <c r="B615" s="29"/>
      <c r="C615" s="29"/>
      <c r="D615" s="29"/>
      <c r="E615" s="29"/>
      <c r="F615" s="29"/>
      <c r="G615" s="29"/>
      <c r="H615" s="53">
        <v>0</v>
      </c>
      <c r="I615" s="46">
        <v>0</v>
      </c>
      <c r="J615" s="70">
        <f t="shared" si="24"/>
        <v>0</v>
      </c>
      <c r="K615" s="76">
        <f t="shared" si="26"/>
        <v>0</v>
      </c>
    </row>
    <row r="616" spans="1:11">
      <c r="A616" s="4"/>
      <c r="B616" s="29"/>
      <c r="C616" s="29"/>
      <c r="D616" s="29"/>
      <c r="E616" s="29"/>
      <c r="F616" s="29"/>
      <c r="G616" s="29"/>
      <c r="H616" s="53">
        <v>0</v>
      </c>
      <c r="I616" s="46">
        <v>0</v>
      </c>
      <c r="J616" s="70">
        <f t="shared" si="24"/>
        <v>0</v>
      </c>
      <c r="K616" s="76">
        <f t="shared" si="26"/>
        <v>0</v>
      </c>
    </row>
    <row r="617" spans="1:11" s="3" customFormat="1">
      <c r="A617" s="10" t="s">
        <v>1165</v>
      </c>
      <c r="B617" s="57" t="s">
        <v>20</v>
      </c>
      <c r="C617" s="57"/>
      <c r="D617" s="10" t="s">
        <v>1279</v>
      </c>
      <c r="E617" s="57"/>
      <c r="F617" s="57"/>
      <c r="G617" s="57"/>
      <c r="H617" s="58">
        <v>0</v>
      </c>
      <c r="I617" s="44">
        <v>0</v>
      </c>
      <c r="J617" s="71">
        <f t="shared" si="24"/>
        <v>0</v>
      </c>
      <c r="K617" s="78">
        <f>K618</f>
        <v>65.900000000000006</v>
      </c>
    </row>
    <row r="618" spans="1:11">
      <c r="A618" s="4" t="s">
        <v>1166</v>
      </c>
      <c r="B618" s="29" t="s">
        <v>20</v>
      </c>
      <c r="C618" s="29">
        <v>50251</v>
      </c>
      <c r="D618" s="4" t="s">
        <v>944</v>
      </c>
      <c r="E618" s="4" t="s">
        <v>16</v>
      </c>
      <c r="F618" s="29">
        <v>6</v>
      </c>
      <c r="G618" s="29">
        <v>6</v>
      </c>
      <c r="H618" s="53">
        <v>10.984400000000001</v>
      </c>
      <c r="I618" s="46">
        <v>0</v>
      </c>
      <c r="J618" s="70">
        <f t="shared" si="24"/>
        <v>10.984400000000001</v>
      </c>
      <c r="K618" s="76">
        <f t="shared" si="26"/>
        <v>65.900000000000006</v>
      </c>
    </row>
    <row r="619" spans="1:11">
      <c r="A619" s="4"/>
      <c r="B619" s="29"/>
      <c r="C619" s="29"/>
      <c r="D619" s="4"/>
      <c r="E619" s="29"/>
      <c r="F619" s="29"/>
      <c r="G619" s="29"/>
      <c r="H619" s="53">
        <v>0</v>
      </c>
      <c r="I619" s="46">
        <v>0</v>
      </c>
      <c r="J619" s="70">
        <f t="shared" si="24"/>
        <v>0</v>
      </c>
      <c r="K619" s="76">
        <f t="shared" si="26"/>
        <v>0</v>
      </c>
    </row>
    <row r="620" spans="1:11">
      <c r="A620" s="19" t="s">
        <v>1167</v>
      </c>
      <c r="B620" s="30" t="s">
        <v>20</v>
      </c>
      <c r="C620" s="30"/>
      <c r="D620" s="19" t="s">
        <v>1280</v>
      </c>
      <c r="E620" s="30"/>
      <c r="F620" s="30"/>
      <c r="G620" s="30"/>
      <c r="H620" s="54"/>
      <c r="I620" s="44">
        <v>0</v>
      </c>
      <c r="J620" s="71">
        <f t="shared" si="24"/>
        <v>0</v>
      </c>
      <c r="K620" s="78">
        <f>K621+K632+K639+K649+K653+K656</f>
        <v>16270.92</v>
      </c>
    </row>
    <row r="621" spans="1:11">
      <c r="A621" s="10" t="s">
        <v>1168</v>
      </c>
      <c r="B621" s="57" t="s">
        <v>20</v>
      </c>
      <c r="C621" s="57"/>
      <c r="D621" s="10" t="s">
        <v>1281</v>
      </c>
      <c r="E621" s="57"/>
      <c r="F621" s="57"/>
      <c r="G621" s="57"/>
      <c r="H621" s="58">
        <v>0</v>
      </c>
      <c r="I621" s="44">
        <v>0</v>
      </c>
      <c r="J621" s="71">
        <f t="shared" si="24"/>
        <v>0</v>
      </c>
      <c r="K621" s="78">
        <f>K622+K623+K624+K625+K626+K627+K628+K629+K630</f>
        <v>2060.41</v>
      </c>
    </row>
    <row r="622" spans="1:11">
      <c r="A622" s="4" t="s">
        <v>1169</v>
      </c>
      <c r="B622" s="29" t="s">
        <v>20</v>
      </c>
      <c r="C622" s="29">
        <v>40101</v>
      </c>
      <c r="D622" s="12" t="s">
        <v>226</v>
      </c>
      <c r="E622" s="29" t="s">
        <v>25</v>
      </c>
      <c r="F622" s="29">
        <v>2.09</v>
      </c>
      <c r="G622" s="29">
        <v>2.09</v>
      </c>
      <c r="H622" s="53">
        <v>0</v>
      </c>
      <c r="I622" s="46">
        <v>26.267430000000001</v>
      </c>
      <c r="J622" s="70">
        <f t="shared" si="24"/>
        <v>26.267430000000001</v>
      </c>
      <c r="K622" s="76">
        <f t="shared" si="26"/>
        <v>54.89</v>
      </c>
    </row>
    <row r="623" spans="1:11">
      <c r="A623" s="4" t="s">
        <v>1170</v>
      </c>
      <c r="B623" s="29" t="s">
        <v>20</v>
      </c>
      <c r="C623" s="29">
        <v>50902</v>
      </c>
      <c r="D623" s="4" t="s">
        <v>711</v>
      </c>
      <c r="E623" s="4" t="s">
        <v>4</v>
      </c>
      <c r="F623" s="29">
        <v>6.97</v>
      </c>
      <c r="G623" s="29">
        <v>6.97</v>
      </c>
      <c r="H623" s="53">
        <v>0</v>
      </c>
      <c r="I623" s="46">
        <v>4.0935199999999998</v>
      </c>
      <c r="J623" s="70">
        <f t="shared" si="24"/>
        <v>4.0935199999999998</v>
      </c>
      <c r="K623" s="76">
        <f t="shared" si="26"/>
        <v>28.53</v>
      </c>
    </row>
    <row r="624" spans="1:11" ht="31.5" customHeight="1">
      <c r="A624" s="4" t="s">
        <v>1171</v>
      </c>
      <c r="B624" s="29" t="s">
        <v>2</v>
      </c>
      <c r="C624" s="29">
        <v>96616</v>
      </c>
      <c r="D624" s="12" t="s">
        <v>893</v>
      </c>
      <c r="E624" s="4" t="s">
        <v>25</v>
      </c>
      <c r="F624" s="29">
        <v>0.2</v>
      </c>
      <c r="G624" s="29">
        <v>0.2</v>
      </c>
      <c r="H624" s="53">
        <v>361.9196</v>
      </c>
      <c r="I624" s="46">
        <v>171.22230999999999</v>
      </c>
      <c r="J624" s="70">
        <f t="shared" si="24"/>
        <v>533.14191000000005</v>
      </c>
      <c r="K624" s="76">
        <f t="shared" si="26"/>
        <v>106.62</v>
      </c>
    </row>
    <row r="625" spans="1:11">
      <c r="A625" s="4" t="s">
        <v>1172</v>
      </c>
      <c r="B625" s="29" t="s">
        <v>20</v>
      </c>
      <c r="C625" s="29">
        <v>60191</v>
      </c>
      <c r="D625" s="4" t="s">
        <v>1178</v>
      </c>
      <c r="E625" s="4" t="s">
        <v>4</v>
      </c>
      <c r="F625" s="29">
        <v>17.420000000000002</v>
      </c>
      <c r="G625" s="29">
        <v>17.420000000000002</v>
      </c>
      <c r="H625" s="53">
        <v>20.778500000000001</v>
      </c>
      <c r="I625" s="46">
        <v>8.8843300000000003</v>
      </c>
      <c r="J625" s="70">
        <f t="shared" ref="J625:J688" si="27">H625+I625</f>
        <v>29.66283</v>
      </c>
      <c r="K625" s="76">
        <f t="shared" si="26"/>
        <v>516.72</v>
      </c>
    </row>
    <row r="626" spans="1:11">
      <c r="A626" s="4" t="s">
        <v>1173</v>
      </c>
      <c r="B626" s="29" t="s">
        <v>20</v>
      </c>
      <c r="C626" s="29">
        <v>51030</v>
      </c>
      <c r="D626" s="12" t="s">
        <v>897</v>
      </c>
      <c r="E626" s="4" t="s">
        <v>25</v>
      </c>
      <c r="F626" s="29">
        <v>1.22</v>
      </c>
      <c r="G626" s="29">
        <v>1.22</v>
      </c>
      <c r="H626" s="53">
        <v>360.13130000000001</v>
      </c>
      <c r="I626" s="46">
        <v>60.738309999999998</v>
      </c>
      <c r="J626" s="70">
        <f t="shared" si="27"/>
        <v>420.86961000000002</v>
      </c>
      <c r="K626" s="76">
        <f t="shared" si="26"/>
        <v>513.46</v>
      </c>
    </row>
    <row r="627" spans="1:11">
      <c r="A627" s="4" t="s">
        <v>1177</v>
      </c>
      <c r="B627" s="29" t="s">
        <v>20</v>
      </c>
      <c r="C627" s="29">
        <v>51055</v>
      </c>
      <c r="D627" s="12" t="s">
        <v>717</v>
      </c>
      <c r="E627" s="4" t="s">
        <v>25</v>
      </c>
      <c r="F627" s="29">
        <v>1.22</v>
      </c>
      <c r="G627" s="29">
        <v>1.22</v>
      </c>
      <c r="H627" s="53">
        <v>0</v>
      </c>
      <c r="I627" s="46">
        <v>37.169809999999998</v>
      </c>
      <c r="J627" s="70">
        <f t="shared" si="27"/>
        <v>37.169809999999998</v>
      </c>
      <c r="K627" s="76">
        <f t="shared" si="26"/>
        <v>45.34</v>
      </c>
    </row>
    <row r="628" spans="1:11">
      <c r="A628" s="4" t="s">
        <v>1174</v>
      </c>
      <c r="B628" s="29" t="s">
        <v>20</v>
      </c>
      <c r="C628" s="29">
        <v>40902</v>
      </c>
      <c r="D628" s="4" t="s">
        <v>240</v>
      </c>
      <c r="E628" s="4" t="s">
        <v>25</v>
      </c>
      <c r="F628" s="29">
        <v>0.87</v>
      </c>
      <c r="G628" s="29">
        <v>0.87</v>
      </c>
      <c r="H628" s="53">
        <v>0</v>
      </c>
      <c r="I628" s="46">
        <v>17.407710000000002</v>
      </c>
      <c r="J628" s="70">
        <f t="shared" si="27"/>
        <v>17.407710000000002</v>
      </c>
      <c r="K628" s="76">
        <f t="shared" si="26"/>
        <v>15.14</v>
      </c>
    </row>
    <row r="629" spans="1:11">
      <c r="A629" s="4" t="s">
        <v>1175</v>
      </c>
      <c r="B629" s="29" t="s">
        <v>20</v>
      </c>
      <c r="C629" s="29">
        <v>52004</v>
      </c>
      <c r="D629" s="4" t="s">
        <v>902</v>
      </c>
      <c r="E629" s="4" t="s">
        <v>27</v>
      </c>
      <c r="F629" s="29">
        <v>47.8</v>
      </c>
      <c r="G629" s="29">
        <v>47.8</v>
      </c>
      <c r="H629" s="53">
        <v>8.4741999999999997</v>
      </c>
      <c r="I629" s="46">
        <v>2.32978</v>
      </c>
      <c r="J629" s="70">
        <f t="shared" si="27"/>
        <v>10.803979999999999</v>
      </c>
      <c r="K629" s="76">
        <f t="shared" si="26"/>
        <v>516.42999999999995</v>
      </c>
    </row>
    <row r="630" spans="1:11">
      <c r="A630" s="4" t="s">
        <v>1176</v>
      </c>
      <c r="B630" s="29" t="s">
        <v>20</v>
      </c>
      <c r="C630" s="29">
        <v>52014</v>
      </c>
      <c r="D630" s="4" t="s">
        <v>905</v>
      </c>
      <c r="E630" s="4" t="s">
        <v>27</v>
      </c>
      <c r="F630" s="29">
        <v>20.3</v>
      </c>
      <c r="G630" s="29">
        <v>20.3</v>
      </c>
      <c r="H630" s="53">
        <v>10.927</v>
      </c>
      <c r="I630" s="46">
        <v>2.0426600000000001</v>
      </c>
      <c r="J630" s="70">
        <f t="shared" si="27"/>
        <v>12.969659999999999</v>
      </c>
      <c r="K630" s="76">
        <f t="shared" si="26"/>
        <v>263.27999999999997</v>
      </c>
    </row>
    <row r="631" spans="1:11">
      <c r="A631" s="4"/>
      <c r="B631" s="29"/>
      <c r="C631" s="29"/>
      <c r="D631" s="29"/>
      <c r="E631" s="29"/>
      <c r="F631" s="29"/>
      <c r="G631" s="29"/>
      <c r="H631" s="53">
        <v>0</v>
      </c>
      <c r="I631" s="46">
        <v>0</v>
      </c>
      <c r="J631" s="70">
        <f t="shared" si="27"/>
        <v>0</v>
      </c>
      <c r="K631" s="76">
        <f t="shared" si="26"/>
        <v>0</v>
      </c>
    </row>
    <row r="632" spans="1:11" s="3" customFormat="1">
      <c r="A632" s="10" t="s">
        <v>1179</v>
      </c>
      <c r="B632" s="57" t="s">
        <v>20</v>
      </c>
      <c r="C632" s="57"/>
      <c r="D632" s="10" t="s">
        <v>1282</v>
      </c>
      <c r="E632" s="57"/>
      <c r="F632" s="57"/>
      <c r="G632" s="57"/>
      <c r="H632" s="58">
        <v>0</v>
      </c>
      <c r="I632" s="44">
        <v>0</v>
      </c>
      <c r="J632" s="71">
        <f t="shared" si="27"/>
        <v>0</v>
      </c>
      <c r="K632" s="78">
        <f>K633+K634+K635+K636+K637</f>
        <v>3530.68</v>
      </c>
    </row>
    <row r="633" spans="1:11">
      <c r="A633" s="4" t="s">
        <v>1180</v>
      </c>
      <c r="B633" s="29" t="s">
        <v>20</v>
      </c>
      <c r="C633" s="29">
        <v>60205</v>
      </c>
      <c r="D633" s="12" t="s">
        <v>908</v>
      </c>
      <c r="E633" s="29" t="s">
        <v>4</v>
      </c>
      <c r="F633" s="29">
        <v>29.57</v>
      </c>
      <c r="G633" s="29">
        <v>29.57</v>
      </c>
      <c r="H633" s="53">
        <v>29.540600000000001</v>
      </c>
      <c r="I633" s="46">
        <v>18.072189999999999</v>
      </c>
      <c r="J633" s="70">
        <f t="shared" si="27"/>
        <v>47.612790000000004</v>
      </c>
      <c r="K633" s="76">
        <f t="shared" si="26"/>
        <v>1407.91</v>
      </c>
    </row>
    <row r="634" spans="1:11">
      <c r="A634" s="4" t="s">
        <v>1181</v>
      </c>
      <c r="B634" s="29" t="s">
        <v>20</v>
      </c>
      <c r="C634" s="29">
        <v>51030</v>
      </c>
      <c r="D634" s="12" t="s">
        <v>897</v>
      </c>
      <c r="E634" s="29" t="s">
        <v>25</v>
      </c>
      <c r="F634" s="29">
        <v>1.51</v>
      </c>
      <c r="G634" s="29">
        <v>1.51</v>
      </c>
      <c r="H634" s="53">
        <v>360.13130000000001</v>
      </c>
      <c r="I634" s="46">
        <v>60.738309999999998</v>
      </c>
      <c r="J634" s="70">
        <f t="shared" si="27"/>
        <v>420.86961000000002</v>
      </c>
      <c r="K634" s="76">
        <f t="shared" si="26"/>
        <v>635.51</v>
      </c>
    </row>
    <row r="635" spans="1:11">
      <c r="A635" s="4" t="s">
        <v>1182</v>
      </c>
      <c r="B635" s="29" t="s">
        <v>20</v>
      </c>
      <c r="C635" s="29">
        <v>60801</v>
      </c>
      <c r="D635" s="12" t="s">
        <v>1184</v>
      </c>
      <c r="E635" s="29" t="s">
        <v>25</v>
      </c>
      <c r="F635" s="29">
        <v>1.51</v>
      </c>
      <c r="G635" s="29">
        <v>1.51</v>
      </c>
      <c r="H635" s="53">
        <v>0</v>
      </c>
      <c r="I635" s="46">
        <v>37.169809999999998</v>
      </c>
      <c r="J635" s="70">
        <f t="shared" si="27"/>
        <v>37.169809999999998</v>
      </c>
      <c r="K635" s="76">
        <f t="shared" si="26"/>
        <v>56.12</v>
      </c>
    </row>
    <row r="636" spans="1:11">
      <c r="A636" s="4" t="s">
        <v>1183</v>
      </c>
      <c r="B636" s="29" t="s">
        <v>20</v>
      </c>
      <c r="C636" s="29">
        <v>60305</v>
      </c>
      <c r="D636" s="4" t="s">
        <v>867</v>
      </c>
      <c r="E636" s="4" t="s">
        <v>27</v>
      </c>
      <c r="F636" s="29">
        <v>89.8</v>
      </c>
      <c r="G636" s="29">
        <v>89.8</v>
      </c>
      <c r="H636" s="53">
        <v>8.1623999999999999</v>
      </c>
      <c r="I636" s="46">
        <v>2.32978</v>
      </c>
      <c r="J636" s="70">
        <f t="shared" si="27"/>
        <v>10.492179999999999</v>
      </c>
      <c r="K636" s="76">
        <f t="shared" si="26"/>
        <v>942.19</v>
      </c>
    </row>
    <row r="637" spans="1:11">
      <c r="A637" s="4" t="s">
        <v>1185</v>
      </c>
      <c r="B637" s="29" t="s">
        <v>20</v>
      </c>
      <c r="C637" s="29">
        <v>60314</v>
      </c>
      <c r="D637" s="4" t="s">
        <v>1186</v>
      </c>
      <c r="E637" s="4" t="s">
        <v>27</v>
      </c>
      <c r="F637" s="29">
        <v>37.700000000000003</v>
      </c>
      <c r="G637" s="29">
        <v>37.700000000000003</v>
      </c>
      <c r="H637" s="53">
        <v>10.927</v>
      </c>
      <c r="I637" s="46">
        <v>2.0426600000000001</v>
      </c>
      <c r="J637" s="70">
        <f t="shared" si="27"/>
        <v>12.969659999999999</v>
      </c>
      <c r="K637" s="76">
        <f t="shared" si="26"/>
        <v>488.95</v>
      </c>
    </row>
    <row r="638" spans="1:11">
      <c r="A638" s="4"/>
      <c r="B638" s="29"/>
      <c r="C638" s="29"/>
      <c r="D638" s="29"/>
      <c r="E638" s="29"/>
      <c r="F638" s="29"/>
      <c r="G638" s="29"/>
      <c r="H638" s="53">
        <v>0</v>
      </c>
      <c r="I638" s="46">
        <v>0</v>
      </c>
      <c r="J638" s="70">
        <f t="shared" si="27"/>
        <v>0</v>
      </c>
      <c r="K638" s="76">
        <f t="shared" si="26"/>
        <v>0</v>
      </c>
    </row>
    <row r="639" spans="1:11" s="3" customFormat="1">
      <c r="A639" s="10" t="s">
        <v>1187</v>
      </c>
      <c r="B639" s="57" t="s">
        <v>20</v>
      </c>
      <c r="C639" s="57"/>
      <c r="D639" s="10" t="s">
        <v>1283</v>
      </c>
      <c r="E639" s="57"/>
      <c r="F639" s="57"/>
      <c r="G639" s="57"/>
      <c r="H639" s="58">
        <v>0</v>
      </c>
      <c r="I639" s="44">
        <v>0</v>
      </c>
      <c r="J639" s="71">
        <f t="shared" si="27"/>
        <v>0</v>
      </c>
      <c r="K639" s="78">
        <f>K640+K641+K642+K643+K644+K645+K646+K647</f>
        <v>4377.34</v>
      </c>
    </row>
    <row r="640" spans="1:11">
      <c r="A640" s="4" t="s">
        <v>1188</v>
      </c>
      <c r="B640" s="29" t="s">
        <v>20</v>
      </c>
      <c r="C640" s="29">
        <v>60205</v>
      </c>
      <c r="D640" s="12" t="s">
        <v>908</v>
      </c>
      <c r="E640" s="29" t="s">
        <v>4</v>
      </c>
      <c r="F640" s="29">
        <v>38.619999999999997</v>
      </c>
      <c r="G640" s="29">
        <v>38.619999999999997</v>
      </c>
      <c r="H640" s="53">
        <v>29.540600000000001</v>
      </c>
      <c r="I640" s="46">
        <v>18.072189999999999</v>
      </c>
      <c r="J640" s="70">
        <f t="shared" si="27"/>
        <v>47.612790000000004</v>
      </c>
      <c r="K640" s="76">
        <f t="shared" si="26"/>
        <v>1838.8</v>
      </c>
    </row>
    <row r="641" spans="1:11">
      <c r="A641" s="4" t="s">
        <v>1189</v>
      </c>
      <c r="B641" s="29" t="s">
        <v>20</v>
      </c>
      <c r="C641" s="29">
        <v>51030</v>
      </c>
      <c r="D641" s="12" t="s">
        <v>897</v>
      </c>
      <c r="E641" s="29" t="s">
        <v>25</v>
      </c>
      <c r="F641" s="29">
        <v>2.65</v>
      </c>
      <c r="G641" s="29">
        <v>2.65</v>
      </c>
      <c r="H641" s="53">
        <v>360.13130000000001</v>
      </c>
      <c r="I641" s="46">
        <v>60.738309999999998</v>
      </c>
      <c r="J641" s="70">
        <f t="shared" si="27"/>
        <v>420.86961000000002</v>
      </c>
      <c r="K641" s="76">
        <f t="shared" si="26"/>
        <v>1115.3</v>
      </c>
    </row>
    <row r="642" spans="1:11">
      <c r="A642" s="4" t="s">
        <v>1190</v>
      </c>
      <c r="B642" s="29" t="s">
        <v>20</v>
      </c>
      <c r="C642" s="29">
        <v>60801</v>
      </c>
      <c r="D642" s="12" t="s">
        <v>1184</v>
      </c>
      <c r="E642" s="29" t="s">
        <v>25</v>
      </c>
      <c r="F642" s="29">
        <v>2.65</v>
      </c>
      <c r="G642" s="29">
        <v>2.65</v>
      </c>
      <c r="H642" s="53">
        <v>0</v>
      </c>
      <c r="I642" s="46">
        <v>37.169809999999998</v>
      </c>
      <c r="J642" s="70">
        <f t="shared" si="27"/>
        <v>37.169809999999998</v>
      </c>
      <c r="K642" s="76">
        <f t="shared" si="26"/>
        <v>98.49</v>
      </c>
    </row>
    <row r="643" spans="1:11">
      <c r="A643" s="4" t="s">
        <v>1191</v>
      </c>
      <c r="B643" s="29" t="s">
        <v>20</v>
      </c>
      <c r="C643" s="29">
        <v>60303</v>
      </c>
      <c r="D643" s="4" t="s">
        <v>1197</v>
      </c>
      <c r="E643" s="4" t="s">
        <v>27</v>
      </c>
      <c r="F643" s="29">
        <v>13.6</v>
      </c>
      <c r="G643" s="29">
        <v>13.6</v>
      </c>
      <c r="H643" s="53">
        <v>8.6709999999999994</v>
      </c>
      <c r="I643" s="46">
        <v>2.32978</v>
      </c>
      <c r="J643" s="70">
        <f t="shared" si="27"/>
        <v>11.000779999999999</v>
      </c>
      <c r="K643" s="76">
        <f t="shared" si="26"/>
        <v>149.61000000000001</v>
      </c>
    </row>
    <row r="644" spans="1:11">
      <c r="A644" s="4" t="s">
        <v>1192</v>
      </c>
      <c r="B644" s="29" t="s">
        <v>20</v>
      </c>
      <c r="C644" s="29">
        <v>60304</v>
      </c>
      <c r="D644" s="4" t="s">
        <v>926</v>
      </c>
      <c r="E644" s="4" t="s">
        <v>27</v>
      </c>
      <c r="F644" s="29">
        <v>46.7</v>
      </c>
      <c r="G644" s="29">
        <v>46.7</v>
      </c>
      <c r="H644" s="53">
        <v>8.4741999999999997</v>
      </c>
      <c r="I644" s="46">
        <v>2.32978</v>
      </c>
      <c r="J644" s="70">
        <f t="shared" si="27"/>
        <v>10.803979999999999</v>
      </c>
      <c r="K644" s="76">
        <f t="shared" si="26"/>
        <v>504.54</v>
      </c>
    </row>
    <row r="645" spans="1:11">
      <c r="A645" s="4" t="s">
        <v>1193</v>
      </c>
      <c r="B645" s="29" t="s">
        <v>20</v>
      </c>
      <c r="C645" s="29">
        <v>60305</v>
      </c>
      <c r="D645" s="4" t="s">
        <v>928</v>
      </c>
      <c r="E645" s="4" t="s">
        <v>27</v>
      </c>
      <c r="F645" s="29">
        <v>9.8000000000000007</v>
      </c>
      <c r="G645" s="29">
        <v>9.8000000000000007</v>
      </c>
      <c r="H645" s="53">
        <v>8.1623999999999999</v>
      </c>
      <c r="I645" s="46">
        <v>2.32978</v>
      </c>
      <c r="J645" s="70">
        <f t="shared" si="27"/>
        <v>10.492179999999999</v>
      </c>
      <c r="K645" s="76">
        <f t="shared" si="26"/>
        <v>102.82</v>
      </c>
    </row>
    <row r="646" spans="1:11" ht="19.5">
      <c r="A646" s="4" t="s">
        <v>1194</v>
      </c>
      <c r="B646" s="29" t="s">
        <v>2</v>
      </c>
      <c r="C646" s="29">
        <v>92763</v>
      </c>
      <c r="D646" s="12" t="s">
        <v>1196</v>
      </c>
      <c r="E646" s="4" t="s">
        <v>27</v>
      </c>
      <c r="F646" s="29">
        <v>24.6</v>
      </c>
      <c r="G646" s="29">
        <v>24.6</v>
      </c>
      <c r="H646" s="53">
        <v>8.1295999999999999</v>
      </c>
      <c r="I646" s="46">
        <v>0.55783000000000005</v>
      </c>
      <c r="J646" s="70">
        <f t="shared" si="27"/>
        <v>8.6874299999999991</v>
      </c>
      <c r="K646" s="76">
        <f t="shared" si="26"/>
        <v>213.71</v>
      </c>
    </row>
    <row r="647" spans="1:11">
      <c r="A647" s="4" t="s">
        <v>1195</v>
      </c>
      <c r="B647" s="29" t="s">
        <v>20</v>
      </c>
      <c r="C647" s="29">
        <v>60314</v>
      </c>
      <c r="D647" s="4" t="s">
        <v>916</v>
      </c>
      <c r="E647" s="4" t="s">
        <v>27</v>
      </c>
      <c r="F647" s="29">
        <v>27.3</v>
      </c>
      <c r="G647" s="29">
        <v>27.3</v>
      </c>
      <c r="H647" s="53">
        <v>10.927</v>
      </c>
      <c r="I647" s="46">
        <v>2.0426600000000001</v>
      </c>
      <c r="J647" s="70">
        <f t="shared" si="27"/>
        <v>12.969659999999999</v>
      </c>
      <c r="K647" s="76">
        <f t="shared" si="26"/>
        <v>354.07</v>
      </c>
    </row>
    <row r="648" spans="1:11">
      <c r="A648" s="4"/>
      <c r="B648" s="29"/>
      <c r="C648" s="29"/>
      <c r="D648" s="4"/>
      <c r="E648" s="29"/>
      <c r="F648" s="29"/>
      <c r="G648" s="29"/>
      <c r="H648" s="53">
        <v>0</v>
      </c>
      <c r="I648" s="46">
        <v>0</v>
      </c>
      <c r="J648" s="70">
        <f t="shared" si="27"/>
        <v>0</v>
      </c>
      <c r="K648" s="76">
        <f t="shared" si="26"/>
        <v>0</v>
      </c>
    </row>
    <row r="649" spans="1:11" s="3" customFormat="1">
      <c r="A649" s="10" t="s">
        <v>1198</v>
      </c>
      <c r="B649" s="57" t="s">
        <v>20</v>
      </c>
      <c r="C649" s="57"/>
      <c r="D649" s="10" t="s">
        <v>1205</v>
      </c>
      <c r="E649" s="57"/>
      <c r="F649" s="57"/>
      <c r="G649" s="57"/>
      <c r="H649" s="58">
        <v>0</v>
      </c>
      <c r="I649" s="44">
        <v>0</v>
      </c>
      <c r="J649" s="71">
        <f t="shared" si="27"/>
        <v>0</v>
      </c>
      <c r="K649" s="78">
        <f>K650</f>
        <v>5187.13</v>
      </c>
    </row>
    <row r="650" spans="1:11">
      <c r="A650" s="10" t="s">
        <v>1199</v>
      </c>
      <c r="B650" s="57" t="s">
        <v>20</v>
      </c>
      <c r="C650" s="57"/>
      <c r="D650" s="10" t="s">
        <v>1206</v>
      </c>
      <c r="E650" s="57"/>
      <c r="F650" s="57"/>
      <c r="G650" s="57"/>
      <c r="H650" s="58">
        <v>0</v>
      </c>
      <c r="I650" s="44">
        <v>0</v>
      </c>
      <c r="J650" s="71">
        <f t="shared" si="27"/>
        <v>0</v>
      </c>
      <c r="K650" s="78">
        <f>K651</f>
        <v>5187.13</v>
      </c>
    </row>
    <row r="651" spans="1:11" ht="19.5">
      <c r="A651" s="4" t="s">
        <v>1200</v>
      </c>
      <c r="B651" s="29" t="s">
        <v>20</v>
      </c>
      <c r="C651" s="29">
        <v>61101</v>
      </c>
      <c r="D651" s="12" t="s">
        <v>1207</v>
      </c>
      <c r="E651" s="29" t="s">
        <v>4</v>
      </c>
      <c r="F651" s="29">
        <v>52.64</v>
      </c>
      <c r="G651" s="29">
        <v>52.64</v>
      </c>
      <c r="H651" s="53">
        <v>83.043499999999995</v>
      </c>
      <c r="I651" s="46">
        <v>15.496309999999999</v>
      </c>
      <c r="J651" s="70">
        <f t="shared" si="27"/>
        <v>98.539809999999989</v>
      </c>
      <c r="K651" s="76">
        <f t="shared" si="26"/>
        <v>5187.13</v>
      </c>
    </row>
    <row r="652" spans="1:11">
      <c r="A652" s="4"/>
      <c r="B652" s="29"/>
      <c r="C652" s="29"/>
      <c r="D652" s="4"/>
      <c r="E652" s="29"/>
      <c r="F652" s="29"/>
      <c r="G652" s="29"/>
      <c r="H652" s="53">
        <v>0</v>
      </c>
      <c r="I652" s="46">
        <v>0</v>
      </c>
      <c r="J652" s="70">
        <f t="shared" si="27"/>
        <v>0</v>
      </c>
      <c r="K652" s="76">
        <f t="shared" si="26"/>
        <v>0</v>
      </c>
    </row>
    <row r="653" spans="1:11" s="3" customFormat="1">
      <c r="A653" s="10" t="s">
        <v>1201</v>
      </c>
      <c r="B653" s="57" t="s">
        <v>20</v>
      </c>
      <c r="C653" s="57"/>
      <c r="D653" s="10" t="s">
        <v>1208</v>
      </c>
      <c r="E653" s="57"/>
      <c r="F653" s="57"/>
      <c r="G653" s="57"/>
      <c r="H653" s="58">
        <v>0</v>
      </c>
      <c r="I653" s="44">
        <v>0</v>
      </c>
      <c r="J653" s="71">
        <f t="shared" si="27"/>
        <v>0</v>
      </c>
      <c r="K653" s="78">
        <f>K654</f>
        <v>917.65</v>
      </c>
    </row>
    <row r="654" spans="1:11">
      <c r="A654" s="4" t="s">
        <v>1202</v>
      </c>
      <c r="B654" s="29" t="s">
        <v>20</v>
      </c>
      <c r="C654" s="29">
        <v>60010</v>
      </c>
      <c r="D654" s="12" t="s">
        <v>1209</v>
      </c>
      <c r="E654" s="29" t="s">
        <v>25</v>
      </c>
      <c r="F654" s="29">
        <v>0.37</v>
      </c>
      <c r="G654" s="29">
        <v>0.37</v>
      </c>
      <c r="H654" s="53">
        <v>1896.9155000000001</v>
      </c>
      <c r="I654" s="46">
        <v>583.24036000000001</v>
      </c>
      <c r="J654" s="70">
        <f t="shared" si="27"/>
        <v>2480.1558599999998</v>
      </c>
      <c r="K654" s="76">
        <f t="shared" si="26"/>
        <v>917.65</v>
      </c>
    </row>
    <row r="655" spans="1:11">
      <c r="A655" s="4"/>
      <c r="B655" s="29"/>
      <c r="C655" s="29"/>
      <c r="D655" s="12"/>
      <c r="E655" s="29"/>
      <c r="F655" s="29"/>
      <c r="G655" s="29"/>
      <c r="H655" s="53">
        <v>0</v>
      </c>
      <c r="I655" s="46">
        <v>0</v>
      </c>
      <c r="J655" s="70">
        <f t="shared" si="27"/>
        <v>0</v>
      </c>
      <c r="K655" s="76">
        <f t="shared" si="26"/>
        <v>0</v>
      </c>
    </row>
    <row r="656" spans="1:11">
      <c r="A656" s="19" t="s">
        <v>1203</v>
      </c>
      <c r="B656" s="30" t="s">
        <v>20</v>
      </c>
      <c r="C656" s="30"/>
      <c r="D656" s="19" t="s">
        <v>1284</v>
      </c>
      <c r="E656" s="30"/>
      <c r="F656" s="30"/>
      <c r="G656" s="30"/>
      <c r="H656" s="54"/>
      <c r="I656" s="44">
        <v>0</v>
      </c>
      <c r="J656" s="71">
        <f t="shared" si="27"/>
        <v>0</v>
      </c>
      <c r="K656" s="78">
        <f>K657</f>
        <v>197.71</v>
      </c>
    </row>
    <row r="657" spans="1:11">
      <c r="A657" s="4" t="s">
        <v>1204</v>
      </c>
      <c r="B657" s="29" t="s">
        <v>20</v>
      </c>
      <c r="C657" s="29">
        <v>60487</v>
      </c>
      <c r="D657" s="4" t="s">
        <v>944</v>
      </c>
      <c r="E657" s="4" t="s">
        <v>16</v>
      </c>
      <c r="F657" s="29">
        <v>18</v>
      </c>
      <c r="G657" s="29">
        <v>18</v>
      </c>
      <c r="H657" s="53">
        <v>10.984400000000001</v>
      </c>
      <c r="I657" s="46">
        <v>0</v>
      </c>
      <c r="J657" s="70">
        <f t="shared" si="27"/>
        <v>10.984400000000001</v>
      </c>
      <c r="K657" s="76">
        <f t="shared" si="26"/>
        <v>197.71</v>
      </c>
    </row>
    <row r="658" spans="1:11">
      <c r="A658" s="4"/>
      <c r="B658" s="29"/>
      <c r="C658" s="29"/>
      <c r="D658" s="29"/>
      <c r="E658" s="29"/>
      <c r="F658" s="29"/>
      <c r="G658" s="29"/>
      <c r="H658" s="53">
        <v>0</v>
      </c>
      <c r="I658" s="46">
        <v>0</v>
      </c>
      <c r="J658" s="70">
        <f t="shared" si="27"/>
        <v>0</v>
      </c>
      <c r="K658" s="76">
        <f t="shared" si="26"/>
        <v>0</v>
      </c>
    </row>
    <row r="659" spans="1:11">
      <c r="A659" s="19" t="s">
        <v>29</v>
      </c>
      <c r="B659" s="30" t="s">
        <v>1</v>
      </c>
      <c r="C659" s="30"/>
      <c r="D659" s="19" t="s">
        <v>66</v>
      </c>
      <c r="E659" s="30"/>
      <c r="F659" s="30"/>
      <c r="G659" s="30"/>
      <c r="H659" s="54"/>
      <c r="I659" s="44">
        <v>0</v>
      </c>
      <c r="J659" s="71">
        <f t="shared" si="27"/>
        <v>0</v>
      </c>
      <c r="K659" s="78">
        <f>K660+K661+K662+K663+K664+K665+K666+K667+K668+K669+K670+K671+K672+K673+K674+K675+K676+K677+K678+K679+K680+K681+K682+K683+K684+K685+K686+K687+K688+K689+K690+K691+K692+K693</f>
        <v>5226.7400000000007</v>
      </c>
    </row>
    <row r="660" spans="1:11">
      <c r="A660" s="4" t="s">
        <v>30</v>
      </c>
      <c r="B660" s="29" t="s">
        <v>1</v>
      </c>
      <c r="C660" s="29">
        <v>71211</v>
      </c>
      <c r="D660" s="4" t="s">
        <v>68</v>
      </c>
      <c r="E660" s="4" t="s">
        <v>67</v>
      </c>
      <c r="F660" s="29">
        <v>15</v>
      </c>
      <c r="G660" s="29">
        <v>15</v>
      </c>
      <c r="H660" s="53">
        <v>27.776900000000001</v>
      </c>
      <c r="I660" s="46">
        <v>8.7530800000000006</v>
      </c>
      <c r="J660" s="70">
        <f t="shared" si="27"/>
        <v>36.529980000000002</v>
      </c>
      <c r="K660" s="76">
        <f t="shared" si="26"/>
        <v>547.94000000000005</v>
      </c>
    </row>
    <row r="661" spans="1:11">
      <c r="A661" s="4" t="s">
        <v>31</v>
      </c>
      <c r="B661" s="29" t="s">
        <v>1</v>
      </c>
      <c r="C661" s="29">
        <v>71151</v>
      </c>
      <c r="D661" s="4" t="s">
        <v>69</v>
      </c>
      <c r="E661" s="4" t="s">
        <v>16</v>
      </c>
      <c r="F661" s="29">
        <v>3</v>
      </c>
      <c r="G661" s="29">
        <v>3</v>
      </c>
      <c r="H661" s="53">
        <v>5.3486000000000002</v>
      </c>
      <c r="I661" s="46">
        <v>3.7982</v>
      </c>
      <c r="J661" s="70">
        <f t="shared" si="27"/>
        <v>9.1468000000000007</v>
      </c>
      <c r="K661" s="76">
        <f t="shared" si="26"/>
        <v>27.44</v>
      </c>
    </row>
    <row r="662" spans="1:11">
      <c r="A662" s="4" t="s">
        <v>32</v>
      </c>
      <c r="B662" s="29" t="s">
        <v>1</v>
      </c>
      <c r="C662" s="29">
        <v>70351</v>
      </c>
      <c r="D662" s="4" t="s">
        <v>70</v>
      </c>
      <c r="E662" s="4" t="s">
        <v>16</v>
      </c>
      <c r="F662" s="29">
        <v>10</v>
      </c>
      <c r="G662" s="29">
        <v>10</v>
      </c>
      <c r="H662" s="53">
        <v>0.59889999999999999</v>
      </c>
      <c r="I662" s="46">
        <v>0.29532000000000003</v>
      </c>
      <c r="J662" s="70">
        <f t="shared" si="27"/>
        <v>0.89422000000000001</v>
      </c>
      <c r="K662" s="76">
        <f t="shared" si="26"/>
        <v>8.94</v>
      </c>
    </row>
    <row r="663" spans="1:11">
      <c r="A663" s="4" t="s">
        <v>33</v>
      </c>
      <c r="B663" s="29" t="s">
        <v>1</v>
      </c>
      <c r="C663" s="29">
        <v>70391</v>
      </c>
      <c r="D663" s="4" t="s">
        <v>76</v>
      </c>
      <c r="E663" s="4" t="s">
        <v>16</v>
      </c>
      <c r="F663" s="29">
        <v>20</v>
      </c>
      <c r="G663" s="29">
        <v>20</v>
      </c>
      <c r="H663" s="53">
        <v>0.13950000000000001</v>
      </c>
      <c r="I663" s="46">
        <v>0.45939000000000002</v>
      </c>
      <c r="J663" s="70">
        <f t="shared" si="27"/>
        <v>0.59889000000000003</v>
      </c>
      <c r="K663" s="76">
        <f t="shared" si="26"/>
        <v>11.97</v>
      </c>
    </row>
    <row r="664" spans="1:11">
      <c r="A664" s="4" t="s">
        <v>34</v>
      </c>
      <c r="B664" s="29" t="s">
        <v>1</v>
      </c>
      <c r="C664" s="29">
        <v>71861</v>
      </c>
      <c r="D664" s="4" t="s">
        <v>71</v>
      </c>
      <c r="E664" s="4" t="s">
        <v>16</v>
      </c>
      <c r="F664" s="29">
        <v>20</v>
      </c>
      <c r="G664" s="29">
        <v>20</v>
      </c>
      <c r="H664" s="53">
        <v>9.0200000000000002E-2</v>
      </c>
      <c r="I664" s="46">
        <v>0.29532000000000003</v>
      </c>
      <c r="J664" s="70">
        <f t="shared" si="27"/>
        <v>0.38552000000000003</v>
      </c>
      <c r="K664" s="76">
        <f t="shared" si="26"/>
        <v>7.71</v>
      </c>
    </row>
    <row r="665" spans="1:11">
      <c r="A665" s="4" t="s">
        <v>35</v>
      </c>
      <c r="B665" s="29" t="s">
        <v>1</v>
      </c>
      <c r="C665" s="29">
        <v>71701</v>
      </c>
      <c r="D665" s="4" t="s">
        <v>72</v>
      </c>
      <c r="E665" s="4" t="s">
        <v>16</v>
      </c>
      <c r="F665" s="29">
        <v>11</v>
      </c>
      <c r="G665" s="29">
        <v>11</v>
      </c>
      <c r="H665" s="53">
        <v>1.6407</v>
      </c>
      <c r="I665" s="46">
        <v>1.17309</v>
      </c>
      <c r="J665" s="70">
        <f t="shared" si="27"/>
        <v>2.81379</v>
      </c>
      <c r="K665" s="76">
        <f t="shared" si="26"/>
        <v>30.95</v>
      </c>
    </row>
    <row r="666" spans="1:11">
      <c r="A666" s="4" t="s">
        <v>36</v>
      </c>
      <c r="B666" s="29" t="s">
        <v>1</v>
      </c>
      <c r="C666" s="29">
        <v>70421</v>
      </c>
      <c r="D666" s="4" t="s">
        <v>74</v>
      </c>
      <c r="E666" s="4" t="s">
        <v>73</v>
      </c>
      <c r="F666" s="29">
        <v>3</v>
      </c>
      <c r="G666" s="29">
        <v>3</v>
      </c>
      <c r="H666" s="53">
        <v>1.4765999999999999</v>
      </c>
      <c r="I666" s="46">
        <v>0.29532000000000003</v>
      </c>
      <c r="J666" s="70">
        <f t="shared" si="27"/>
        <v>1.7719199999999999</v>
      </c>
      <c r="K666" s="76">
        <f t="shared" si="26"/>
        <v>5.31</v>
      </c>
    </row>
    <row r="667" spans="1:11" ht="19.5">
      <c r="A667" s="4" t="s">
        <v>37</v>
      </c>
      <c r="B667" s="29" t="s">
        <v>2</v>
      </c>
      <c r="C667" s="29">
        <v>91844</v>
      </c>
      <c r="D667" s="12" t="s">
        <v>75</v>
      </c>
      <c r="E667" s="4" t="s">
        <v>67</v>
      </c>
      <c r="F667" s="29">
        <v>40</v>
      </c>
      <c r="G667" s="29">
        <v>40</v>
      </c>
      <c r="H667" s="53">
        <v>3.0598999999999998</v>
      </c>
      <c r="I667" s="46">
        <v>2.5348600000000001</v>
      </c>
      <c r="J667" s="70">
        <f t="shared" si="27"/>
        <v>5.59476</v>
      </c>
      <c r="K667" s="76">
        <f t="shared" ref="K667:K694" si="28">TRUNC(G667*(H667+I667),2)</f>
        <v>223.79</v>
      </c>
    </row>
    <row r="668" spans="1:11" ht="19.5">
      <c r="A668" s="4" t="s">
        <v>38</v>
      </c>
      <c r="B668" s="29" t="s">
        <v>1</v>
      </c>
      <c r="C668" s="29">
        <v>91854</v>
      </c>
      <c r="D668" s="12" t="s">
        <v>262</v>
      </c>
      <c r="E668" s="4" t="s">
        <v>67</v>
      </c>
      <c r="F668" s="29">
        <v>25</v>
      </c>
      <c r="G668" s="29">
        <v>25</v>
      </c>
      <c r="H668" s="53">
        <v>3.4207999999999998</v>
      </c>
      <c r="I668" s="46">
        <v>4.2001600000000003</v>
      </c>
      <c r="J668" s="70">
        <f t="shared" si="27"/>
        <v>7.6209600000000002</v>
      </c>
      <c r="K668" s="76">
        <f t="shared" si="28"/>
        <v>190.52</v>
      </c>
    </row>
    <row r="669" spans="1:11">
      <c r="A669" s="4" t="s">
        <v>39</v>
      </c>
      <c r="B669" s="29" t="s">
        <v>1</v>
      </c>
      <c r="C669" s="29">
        <v>70351</v>
      </c>
      <c r="D669" s="4" t="s">
        <v>70</v>
      </c>
      <c r="E669" s="4" t="s">
        <v>16</v>
      </c>
      <c r="F669" s="29">
        <v>40</v>
      </c>
      <c r="G669" s="29">
        <v>40</v>
      </c>
      <c r="H669" s="53">
        <v>0.59889999999999999</v>
      </c>
      <c r="I669" s="46">
        <v>0.29532000000000003</v>
      </c>
      <c r="J669" s="70">
        <f t="shared" si="27"/>
        <v>0.89422000000000001</v>
      </c>
      <c r="K669" s="76">
        <f t="shared" si="28"/>
        <v>35.76</v>
      </c>
    </row>
    <row r="670" spans="1:11">
      <c r="A670" s="4" t="s">
        <v>40</v>
      </c>
      <c r="B670" s="29" t="s">
        <v>1</v>
      </c>
      <c r="C670" s="29">
        <v>71861</v>
      </c>
      <c r="D670" s="4" t="s">
        <v>71</v>
      </c>
      <c r="E670" s="4" t="s">
        <v>16</v>
      </c>
      <c r="F670" s="29">
        <v>80</v>
      </c>
      <c r="G670" s="29">
        <v>80</v>
      </c>
      <c r="H670" s="53">
        <v>9.0200000000000002E-2</v>
      </c>
      <c r="I670" s="46">
        <v>0.29532000000000003</v>
      </c>
      <c r="J670" s="70">
        <f t="shared" si="27"/>
        <v>0.38552000000000003</v>
      </c>
      <c r="K670" s="76">
        <f t="shared" si="28"/>
        <v>30.84</v>
      </c>
    </row>
    <row r="671" spans="1:11">
      <c r="A671" s="4" t="s">
        <v>41</v>
      </c>
      <c r="B671" s="29" t="s">
        <v>1</v>
      </c>
      <c r="C671" s="29">
        <v>70391</v>
      </c>
      <c r="D671" s="4" t="s">
        <v>76</v>
      </c>
      <c r="E671" s="4" t="s">
        <v>16</v>
      </c>
      <c r="F671" s="29">
        <v>80</v>
      </c>
      <c r="G671" s="29">
        <v>80</v>
      </c>
      <c r="H671" s="53">
        <v>0.13950000000000001</v>
      </c>
      <c r="I671" s="46">
        <v>0.45939000000000002</v>
      </c>
      <c r="J671" s="70">
        <f t="shared" si="27"/>
        <v>0.59889000000000003</v>
      </c>
      <c r="K671" s="76">
        <f t="shared" si="28"/>
        <v>47.91</v>
      </c>
    </row>
    <row r="672" spans="1:11">
      <c r="A672" s="4" t="s">
        <v>42</v>
      </c>
      <c r="B672" s="29" t="s">
        <v>1</v>
      </c>
      <c r="C672" s="29">
        <v>70929</v>
      </c>
      <c r="D672" s="4" t="s">
        <v>77</v>
      </c>
      <c r="E672" s="4" t="s">
        <v>16</v>
      </c>
      <c r="F672" s="29">
        <v>6</v>
      </c>
      <c r="G672" s="29">
        <v>6</v>
      </c>
      <c r="H672" s="53">
        <v>6.2838000000000003</v>
      </c>
      <c r="I672" s="46">
        <v>9.9179700000000004</v>
      </c>
      <c r="J672" s="70">
        <f t="shared" si="27"/>
        <v>16.20177</v>
      </c>
      <c r="K672" s="76">
        <f t="shared" si="28"/>
        <v>97.21</v>
      </c>
    </row>
    <row r="673" spans="1:11">
      <c r="A673" s="4" t="s">
        <v>43</v>
      </c>
      <c r="B673" s="29" t="s">
        <v>1</v>
      </c>
      <c r="C673" s="29">
        <v>70930</v>
      </c>
      <c r="D673" s="4" t="s">
        <v>78</v>
      </c>
      <c r="E673" s="4" t="s">
        <v>16</v>
      </c>
      <c r="F673" s="29">
        <v>12</v>
      </c>
      <c r="G673" s="29">
        <v>12</v>
      </c>
      <c r="H673" s="53">
        <v>1.7391000000000001</v>
      </c>
      <c r="I673" s="46">
        <v>2.32978</v>
      </c>
      <c r="J673" s="70">
        <f t="shared" si="27"/>
        <v>4.0688800000000001</v>
      </c>
      <c r="K673" s="76">
        <f t="shared" si="28"/>
        <v>48.82</v>
      </c>
    </row>
    <row r="674" spans="1:11">
      <c r="A674" s="4" t="s">
        <v>44</v>
      </c>
      <c r="B674" s="29" t="s">
        <v>1</v>
      </c>
      <c r="C674" s="29">
        <v>70932</v>
      </c>
      <c r="D674" s="4" t="s">
        <v>79</v>
      </c>
      <c r="E674" s="4" t="s">
        <v>16</v>
      </c>
      <c r="F674" s="29">
        <v>18</v>
      </c>
      <c r="G674" s="29">
        <v>18</v>
      </c>
      <c r="H674" s="53">
        <v>0.2051</v>
      </c>
      <c r="I674" s="46">
        <v>0.87777000000000005</v>
      </c>
      <c r="J674" s="70">
        <f t="shared" si="27"/>
        <v>1.08287</v>
      </c>
      <c r="K674" s="76">
        <f t="shared" si="28"/>
        <v>19.489999999999998</v>
      </c>
    </row>
    <row r="675" spans="1:11">
      <c r="A675" s="4" t="s">
        <v>45</v>
      </c>
      <c r="B675" s="29" t="s">
        <v>2</v>
      </c>
      <c r="C675" s="29">
        <v>91936</v>
      </c>
      <c r="D675" s="4" t="s">
        <v>80</v>
      </c>
      <c r="E675" s="4" t="s">
        <v>16</v>
      </c>
      <c r="F675" s="29">
        <v>8</v>
      </c>
      <c r="G675" s="29">
        <v>8</v>
      </c>
      <c r="H675" s="53">
        <v>4.4790999999999999</v>
      </c>
      <c r="I675" s="46">
        <v>4.1591500000000003</v>
      </c>
      <c r="J675" s="70">
        <f t="shared" si="27"/>
        <v>8.6382499999999993</v>
      </c>
      <c r="K675" s="76">
        <f t="shared" si="28"/>
        <v>69.099999999999994</v>
      </c>
    </row>
    <row r="676" spans="1:11">
      <c r="A676" s="4" t="s">
        <v>46</v>
      </c>
      <c r="B676" s="29" t="s">
        <v>1</v>
      </c>
      <c r="C676" s="29">
        <v>71622</v>
      </c>
      <c r="D676" s="4" t="s">
        <v>81</v>
      </c>
      <c r="E676" s="4" t="s">
        <v>16</v>
      </c>
      <c r="F676" s="29">
        <v>10</v>
      </c>
      <c r="G676" s="29">
        <v>10</v>
      </c>
      <c r="H676" s="53">
        <v>115.19280000000001</v>
      </c>
      <c r="I676" s="46">
        <v>11.27974</v>
      </c>
      <c r="J676" s="70">
        <f t="shared" si="27"/>
        <v>126.47254000000001</v>
      </c>
      <c r="K676" s="76">
        <f t="shared" si="28"/>
        <v>1264.72</v>
      </c>
    </row>
    <row r="677" spans="1:11">
      <c r="A677" s="4" t="s">
        <v>47</v>
      </c>
      <c r="B677" s="29" t="s">
        <v>65</v>
      </c>
      <c r="C677" s="29" t="s">
        <v>64</v>
      </c>
      <c r="D677" s="4" t="s">
        <v>82</v>
      </c>
      <c r="E677" s="4" t="s">
        <v>16</v>
      </c>
      <c r="F677" s="29">
        <v>20</v>
      </c>
      <c r="G677" s="29">
        <v>20</v>
      </c>
      <c r="H677" s="53">
        <v>12.5677</v>
      </c>
      <c r="I677" s="46">
        <v>0.43478</v>
      </c>
      <c r="J677" s="70">
        <f t="shared" si="27"/>
        <v>13.00248</v>
      </c>
      <c r="K677" s="76">
        <f t="shared" si="28"/>
        <v>260.04000000000002</v>
      </c>
    </row>
    <row r="678" spans="1:11">
      <c r="A678" s="4" t="s">
        <v>48</v>
      </c>
      <c r="B678" s="29" t="s">
        <v>1</v>
      </c>
      <c r="C678" s="29">
        <v>71440</v>
      </c>
      <c r="D678" s="4" t="s">
        <v>83</v>
      </c>
      <c r="E678" s="4" t="s">
        <v>16</v>
      </c>
      <c r="F678" s="29">
        <v>1</v>
      </c>
      <c r="G678" s="29">
        <v>1</v>
      </c>
      <c r="H678" s="53">
        <v>5.9474999999999998</v>
      </c>
      <c r="I678" s="46">
        <v>6.1279700000000004</v>
      </c>
      <c r="J678" s="70">
        <f t="shared" si="27"/>
        <v>12.075469999999999</v>
      </c>
      <c r="K678" s="76">
        <f t="shared" si="28"/>
        <v>12.07</v>
      </c>
    </row>
    <row r="679" spans="1:11" ht="28.5" customHeight="1">
      <c r="A679" s="4" t="s">
        <v>49</v>
      </c>
      <c r="B679" s="29" t="s">
        <v>2</v>
      </c>
      <c r="C679" s="29">
        <v>91940</v>
      </c>
      <c r="D679" s="12" t="s">
        <v>84</v>
      </c>
      <c r="E679" s="4" t="s">
        <v>16</v>
      </c>
      <c r="F679" s="29">
        <v>1</v>
      </c>
      <c r="G679" s="29">
        <v>1</v>
      </c>
      <c r="H679" s="53">
        <v>3.9950999999999999</v>
      </c>
      <c r="I679" s="46">
        <v>7.2928600000000001</v>
      </c>
      <c r="J679" s="70">
        <f t="shared" si="27"/>
        <v>11.28796</v>
      </c>
      <c r="K679" s="76">
        <f t="shared" si="28"/>
        <v>11.28</v>
      </c>
    </row>
    <row r="680" spans="1:11" ht="18" customHeight="1">
      <c r="A680" s="4" t="s">
        <v>50</v>
      </c>
      <c r="B680" s="29" t="s">
        <v>1</v>
      </c>
      <c r="C680" s="29">
        <v>71441</v>
      </c>
      <c r="D680" s="4" t="s">
        <v>85</v>
      </c>
      <c r="E680" s="4" t="s">
        <v>16</v>
      </c>
      <c r="F680" s="29">
        <v>1</v>
      </c>
      <c r="G680" s="29">
        <v>1</v>
      </c>
      <c r="H680" s="53">
        <v>9.0893999999999995</v>
      </c>
      <c r="I680" s="46">
        <v>10.795730000000001</v>
      </c>
      <c r="J680" s="70">
        <f t="shared" si="27"/>
        <v>19.88513</v>
      </c>
      <c r="K680" s="76">
        <f t="shared" si="28"/>
        <v>19.88</v>
      </c>
    </row>
    <row r="681" spans="1:11">
      <c r="A681" s="4" t="s">
        <v>51</v>
      </c>
      <c r="B681" s="29" t="s">
        <v>2</v>
      </c>
      <c r="C681" s="29">
        <v>91940</v>
      </c>
      <c r="D681" s="4" t="s">
        <v>86</v>
      </c>
      <c r="E681" s="4" t="s">
        <v>16</v>
      </c>
      <c r="F681" s="29">
        <v>1</v>
      </c>
      <c r="G681" s="29">
        <v>1</v>
      </c>
      <c r="H681" s="53">
        <v>3.9950999999999999</v>
      </c>
      <c r="I681" s="46">
        <v>7.2928600000000001</v>
      </c>
      <c r="J681" s="70">
        <f t="shared" si="27"/>
        <v>11.28796</v>
      </c>
      <c r="K681" s="76">
        <f t="shared" si="28"/>
        <v>11.28</v>
      </c>
    </row>
    <row r="682" spans="1:11">
      <c r="A682" s="4" t="s">
        <v>52</v>
      </c>
      <c r="B682" s="29" t="s">
        <v>2</v>
      </c>
      <c r="C682" s="29">
        <v>92008</v>
      </c>
      <c r="D682" s="4" t="s">
        <v>87</v>
      </c>
      <c r="E682" s="4" t="s">
        <v>16</v>
      </c>
      <c r="F682" s="29">
        <v>2</v>
      </c>
      <c r="G682" s="29">
        <v>2</v>
      </c>
      <c r="H682" s="53">
        <v>19.860499999999998</v>
      </c>
      <c r="I682" s="46">
        <v>14.085319999999999</v>
      </c>
      <c r="J682" s="70">
        <f t="shared" si="27"/>
        <v>33.945819999999998</v>
      </c>
      <c r="K682" s="76">
        <f t="shared" si="28"/>
        <v>67.89</v>
      </c>
    </row>
    <row r="683" spans="1:11">
      <c r="A683" s="4" t="s">
        <v>53</v>
      </c>
      <c r="B683" s="29" t="s">
        <v>3</v>
      </c>
      <c r="C683" s="29">
        <v>91941</v>
      </c>
      <c r="D683" s="4" t="s">
        <v>88</v>
      </c>
      <c r="E683" s="4" t="s">
        <v>16</v>
      </c>
      <c r="F683" s="29">
        <v>2</v>
      </c>
      <c r="G683" s="29">
        <v>2</v>
      </c>
      <c r="H683" s="53">
        <v>2.9779</v>
      </c>
      <c r="I683" s="46">
        <v>4.3314199999999996</v>
      </c>
      <c r="J683" s="70">
        <f t="shared" si="27"/>
        <v>7.3093199999999996</v>
      </c>
      <c r="K683" s="76">
        <f t="shared" si="28"/>
        <v>14.61</v>
      </c>
    </row>
    <row r="684" spans="1:11" ht="19.5" customHeight="1">
      <c r="A684" s="4" t="s">
        <v>54</v>
      </c>
      <c r="B684" s="29" t="s">
        <v>2</v>
      </c>
      <c r="C684" s="29">
        <v>91990</v>
      </c>
      <c r="D684" s="4" t="s">
        <v>89</v>
      </c>
      <c r="E684" s="4" t="s">
        <v>16</v>
      </c>
      <c r="F684" s="29">
        <v>2</v>
      </c>
      <c r="G684" s="29">
        <v>2</v>
      </c>
      <c r="H684" s="53">
        <v>10.812099999999999</v>
      </c>
      <c r="I684" s="46">
        <v>14.43806</v>
      </c>
      <c r="J684" s="70">
        <f t="shared" si="27"/>
        <v>25.250160000000001</v>
      </c>
      <c r="K684" s="76">
        <f t="shared" si="28"/>
        <v>50.5</v>
      </c>
    </row>
    <row r="685" spans="1:11" ht="28.5" customHeight="1">
      <c r="A685" s="4" t="s">
        <v>55</v>
      </c>
      <c r="B685" s="29" t="s">
        <v>2</v>
      </c>
      <c r="C685" s="29">
        <v>91939</v>
      </c>
      <c r="D685" s="12" t="s">
        <v>261</v>
      </c>
      <c r="E685" s="4" t="s">
        <v>16</v>
      </c>
      <c r="F685" s="29">
        <v>2</v>
      </c>
      <c r="G685" s="29">
        <v>2</v>
      </c>
      <c r="H685" s="53">
        <v>6.6612</v>
      </c>
      <c r="I685" s="46">
        <v>15.22559</v>
      </c>
      <c r="J685" s="70">
        <f t="shared" si="27"/>
        <v>21.886790000000001</v>
      </c>
      <c r="K685" s="76">
        <f t="shared" si="28"/>
        <v>43.77</v>
      </c>
    </row>
    <row r="686" spans="1:11" ht="19.5">
      <c r="A686" s="4" t="s">
        <v>56</v>
      </c>
      <c r="B686" s="29" t="s">
        <v>2</v>
      </c>
      <c r="C686" s="29">
        <v>91926</v>
      </c>
      <c r="D686" s="12" t="s">
        <v>90</v>
      </c>
      <c r="E686" s="4" t="s">
        <v>67</v>
      </c>
      <c r="F686" s="29">
        <v>250</v>
      </c>
      <c r="G686" s="29">
        <v>250</v>
      </c>
      <c r="H686" s="53">
        <v>2.4937999999999998</v>
      </c>
      <c r="I686" s="46">
        <v>0.86956999999999995</v>
      </c>
      <c r="J686" s="70">
        <f t="shared" si="27"/>
        <v>3.3633699999999997</v>
      </c>
      <c r="K686" s="76">
        <f t="shared" si="28"/>
        <v>840.84</v>
      </c>
    </row>
    <row r="687" spans="1:11">
      <c r="A687" s="4" t="s">
        <v>57</v>
      </c>
      <c r="B687" s="29" t="s">
        <v>1</v>
      </c>
      <c r="C687" s="29">
        <v>70561</v>
      </c>
      <c r="D687" s="4" t="s">
        <v>91</v>
      </c>
      <c r="E687" s="4" t="s">
        <v>67</v>
      </c>
      <c r="F687" s="29">
        <v>20</v>
      </c>
      <c r="G687" s="29">
        <v>20</v>
      </c>
      <c r="H687" s="53">
        <v>7.7850999999999999</v>
      </c>
      <c r="I687" s="46">
        <v>3.9704700000000002</v>
      </c>
      <c r="J687" s="70">
        <f t="shared" si="27"/>
        <v>11.755570000000001</v>
      </c>
      <c r="K687" s="76">
        <f t="shared" si="28"/>
        <v>235.11</v>
      </c>
    </row>
    <row r="688" spans="1:11" ht="19.5">
      <c r="A688" s="4" t="s">
        <v>58</v>
      </c>
      <c r="B688" s="29" t="s">
        <v>2</v>
      </c>
      <c r="C688" s="29">
        <v>101883</v>
      </c>
      <c r="D688" s="12" t="s">
        <v>92</v>
      </c>
      <c r="E688" s="4" t="s">
        <v>16</v>
      </c>
      <c r="F688" s="29">
        <v>1</v>
      </c>
      <c r="G688" s="29">
        <v>1</v>
      </c>
      <c r="H688" s="53">
        <v>403.71620000000001</v>
      </c>
      <c r="I688" s="46">
        <v>17.112390000000001</v>
      </c>
      <c r="J688" s="70">
        <f t="shared" si="27"/>
        <v>420.82859000000002</v>
      </c>
      <c r="K688" s="76">
        <f t="shared" si="28"/>
        <v>420.82</v>
      </c>
    </row>
    <row r="689" spans="1:11">
      <c r="A689" s="4" t="s">
        <v>59</v>
      </c>
      <c r="B689" s="29" t="s">
        <v>2</v>
      </c>
      <c r="C689" s="29">
        <v>93670</v>
      </c>
      <c r="D689" s="4" t="s">
        <v>93</v>
      </c>
      <c r="E689" s="4" t="s">
        <v>16</v>
      </c>
      <c r="F689" s="29">
        <v>1</v>
      </c>
      <c r="G689" s="29">
        <v>1</v>
      </c>
      <c r="H689" s="53">
        <v>54.265799999999999</v>
      </c>
      <c r="I689" s="46">
        <v>5.7670199999999996</v>
      </c>
      <c r="J689" s="70">
        <f t="shared" ref="J689:J752" si="29">H689+I689</f>
        <v>60.032820000000001</v>
      </c>
      <c r="K689" s="76">
        <f t="shared" si="28"/>
        <v>60.03</v>
      </c>
    </row>
    <row r="690" spans="1:11">
      <c r="A690" s="4" t="s">
        <v>60</v>
      </c>
      <c r="B690" s="29" t="s">
        <v>1</v>
      </c>
      <c r="C690" s="29">
        <v>71184</v>
      </c>
      <c r="D690" s="4" t="s">
        <v>94</v>
      </c>
      <c r="E690" s="4" t="s">
        <v>16</v>
      </c>
      <c r="F690" s="29">
        <v>3</v>
      </c>
      <c r="G690" s="29">
        <v>3</v>
      </c>
      <c r="H690" s="53">
        <v>72.001599999999996</v>
      </c>
      <c r="I690" s="46">
        <v>29.17145</v>
      </c>
      <c r="J690" s="70">
        <f t="shared" si="29"/>
        <v>101.17304999999999</v>
      </c>
      <c r="K690" s="76">
        <f t="shared" si="28"/>
        <v>303.51</v>
      </c>
    </row>
    <row r="691" spans="1:11">
      <c r="A691" s="4" t="s">
        <v>61</v>
      </c>
      <c r="B691" s="29" t="s">
        <v>2</v>
      </c>
      <c r="C691" s="29">
        <v>93655</v>
      </c>
      <c r="D691" s="4" t="s">
        <v>95</v>
      </c>
      <c r="E691" s="4" t="s">
        <v>16</v>
      </c>
      <c r="F691" s="29">
        <v>3</v>
      </c>
      <c r="G691" s="29">
        <v>3</v>
      </c>
      <c r="H691" s="53">
        <v>8.6874000000000002</v>
      </c>
      <c r="I691" s="46">
        <v>1.92781</v>
      </c>
      <c r="J691" s="70">
        <f t="shared" si="29"/>
        <v>10.615210000000001</v>
      </c>
      <c r="K691" s="76">
        <f t="shared" si="28"/>
        <v>31.84</v>
      </c>
    </row>
    <row r="692" spans="1:11">
      <c r="A692" s="4" t="s">
        <v>62</v>
      </c>
      <c r="B692" s="29" t="s">
        <v>2</v>
      </c>
      <c r="C692" s="29">
        <v>93654</v>
      </c>
      <c r="D692" s="4" t="s">
        <v>96</v>
      </c>
      <c r="E692" s="4" t="s">
        <v>16</v>
      </c>
      <c r="F692" s="29">
        <v>4</v>
      </c>
      <c r="G692" s="29">
        <v>4</v>
      </c>
      <c r="H692" s="53">
        <v>8.2855000000000008</v>
      </c>
      <c r="I692" s="46">
        <v>1.3617699999999999</v>
      </c>
      <c r="J692" s="70">
        <f t="shared" si="29"/>
        <v>9.6472700000000007</v>
      </c>
      <c r="K692" s="76">
        <f t="shared" si="28"/>
        <v>38.58</v>
      </c>
    </row>
    <row r="693" spans="1:11">
      <c r="A693" s="4" t="s">
        <v>63</v>
      </c>
      <c r="B693" s="29" t="s">
        <v>1</v>
      </c>
      <c r="C693" s="29">
        <v>71450</v>
      </c>
      <c r="D693" s="4" t="s">
        <v>97</v>
      </c>
      <c r="E693" s="4" t="s">
        <v>16</v>
      </c>
      <c r="F693" s="29">
        <v>1</v>
      </c>
      <c r="G693" s="29">
        <v>1</v>
      </c>
      <c r="H693" s="53">
        <v>118.7777</v>
      </c>
      <c r="I693" s="46">
        <v>17.497949999999999</v>
      </c>
      <c r="J693" s="70">
        <f t="shared" si="29"/>
        <v>136.27564999999998</v>
      </c>
      <c r="K693" s="76">
        <f t="shared" si="28"/>
        <v>136.27000000000001</v>
      </c>
    </row>
    <row r="694" spans="1:11">
      <c r="A694" s="4"/>
      <c r="B694" s="29"/>
      <c r="C694" s="29"/>
      <c r="D694" s="4"/>
      <c r="E694" s="4"/>
      <c r="F694" s="29"/>
      <c r="G694" s="29"/>
      <c r="H694" s="53">
        <v>0</v>
      </c>
      <c r="I694" s="46">
        <v>0</v>
      </c>
      <c r="J694" s="70">
        <f t="shared" si="29"/>
        <v>0</v>
      </c>
      <c r="K694" s="76">
        <f t="shared" si="28"/>
        <v>0</v>
      </c>
    </row>
    <row r="695" spans="1:11">
      <c r="A695" s="19" t="s">
        <v>98</v>
      </c>
      <c r="B695" s="30" t="s">
        <v>1</v>
      </c>
      <c r="C695" s="30"/>
      <c r="D695" s="19" t="s">
        <v>1285</v>
      </c>
      <c r="E695" s="30"/>
      <c r="F695" s="30"/>
      <c r="G695" s="30"/>
      <c r="H695" s="54"/>
      <c r="I695" s="44">
        <v>0</v>
      </c>
      <c r="J695" s="71">
        <f t="shared" si="29"/>
        <v>0</v>
      </c>
      <c r="K695" s="78">
        <f>K696+K697</f>
        <v>2963.5800000000004</v>
      </c>
    </row>
    <row r="696" spans="1:11">
      <c r="A696" s="4" t="s">
        <v>101</v>
      </c>
      <c r="B696" s="29" t="s">
        <v>1</v>
      </c>
      <c r="C696" s="29">
        <v>100160</v>
      </c>
      <c r="D696" s="4" t="s">
        <v>102</v>
      </c>
      <c r="E696" s="4" t="s">
        <v>4</v>
      </c>
      <c r="F696" s="29">
        <v>69.09</v>
      </c>
      <c r="G696" s="29">
        <v>69.09</v>
      </c>
      <c r="H696" s="53">
        <v>19.212499999999999</v>
      </c>
      <c r="I696" s="46">
        <v>21.452010000000001</v>
      </c>
      <c r="J696" s="70">
        <f t="shared" si="29"/>
        <v>40.66451</v>
      </c>
      <c r="K696" s="76">
        <f>TRUNC(G696*(H696+I696),2)</f>
        <v>2809.51</v>
      </c>
    </row>
    <row r="697" spans="1:11">
      <c r="A697" s="4" t="s">
        <v>103</v>
      </c>
      <c r="B697" s="29" t="s">
        <v>2</v>
      </c>
      <c r="C697" s="29">
        <v>93201</v>
      </c>
      <c r="D697" s="4" t="s">
        <v>104</v>
      </c>
      <c r="E697" s="4" t="s">
        <v>67</v>
      </c>
      <c r="F697" s="29">
        <v>28.5</v>
      </c>
      <c r="G697" s="29">
        <v>28.5</v>
      </c>
      <c r="H697" s="53">
        <v>2.2642000000000002</v>
      </c>
      <c r="I697" s="46">
        <v>3.1419199999999998</v>
      </c>
      <c r="J697" s="70">
        <f t="shared" si="29"/>
        <v>5.4061199999999996</v>
      </c>
      <c r="K697" s="76">
        <f>TRUNC(G697*(H697+I697),2)</f>
        <v>154.07</v>
      </c>
    </row>
    <row r="698" spans="1:11">
      <c r="A698" s="4"/>
      <c r="B698" s="29"/>
      <c r="C698" s="29"/>
      <c r="D698" s="4"/>
      <c r="E698" s="4"/>
      <c r="F698" s="29"/>
      <c r="G698" s="29"/>
      <c r="H698" s="53">
        <v>0</v>
      </c>
      <c r="I698" s="46">
        <v>0</v>
      </c>
      <c r="J698" s="70">
        <f t="shared" si="29"/>
        <v>0</v>
      </c>
      <c r="K698" s="76">
        <f>TRUNC(G698*(H698+I698),2)</f>
        <v>0</v>
      </c>
    </row>
    <row r="699" spans="1:11">
      <c r="A699" s="19" t="s">
        <v>99</v>
      </c>
      <c r="B699" s="30" t="s">
        <v>1</v>
      </c>
      <c r="C699" s="30"/>
      <c r="D699" s="19" t="s">
        <v>1286</v>
      </c>
      <c r="E699" s="30"/>
      <c r="F699" s="30"/>
      <c r="G699" s="30"/>
      <c r="H699" s="54"/>
      <c r="I699" s="44">
        <v>0</v>
      </c>
      <c r="J699" s="71">
        <f t="shared" si="29"/>
        <v>0</v>
      </c>
      <c r="K699" s="78">
        <f>K700</f>
        <v>591.38</v>
      </c>
    </row>
    <row r="700" spans="1:11">
      <c r="A700" s="10" t="s">
        <v>105</v>
      </c>
      <c r="B700" s="57" t="s">
        <v>1</v>
      </c>
      <c r="C700" s="57"/>
      <c r="D700" s="10" t="s">
        <v>1288</v>
      </c>
      <c r="E700" s="57"/>
      <c r="F700" s="57"/>
      <c r="G700" s="57"/>
      <c r="H700" s="58">
        <v>0</v>
      </c>
      <c r="I700" s="44">
        <v>0</v>
      </c>
      <c r="J700" s="71">
        <f t="shared" si="29"/>
        <v>0</v>
      </c>
      <c r="K700" s="78">
        <f>K701</f>
        <v>591.38</v>
      </c>
    </row>
    <row r="701" spans="1:11">
      <c r="A701" s="4" t="s">
        <v>107</v>
      </c>
      <c r="B701" s="29" t="s">
        <v>1</v>
      </c>
      <c r="C701" s="29">
        <v>120902</v>
      </c>
      <c r="D701" s="4" t="s">
        <v>108</v>
      </c>
      <c r="E701" s="4" t="s">
        <v>4</v>
      </c>
      <c r="F701" s="29">
        <v>21.5</v>
      </c>
      <c r="G701" s="29">
        <v>21.5</v>
      </c>
      <c r="H701" s="53">
        <v>10.746499999999999</v>
      </c>
      <c r="I701" s="46">
        <v>16.759640000000001</v>
      </c>
      <c r="J701" s="70">
        <f t="shared" si="29"/>
        <v>27.506140000000002</v>
      </c>
      <c r="K701" s="76">
        <f>TRUNC(G701*(H701+I701),2)</f>
        <v>591.38</v>
      </c>
    </row>
    <row r="702" spans="1:11">
      <c r="A702" s="4"/>
      <c r="B702" s="29"/>
      <c r="C702" s="29"/>
      <c r="D702" s="4"/>
      <c r="E702" s="4"/>
      <c r="F702" s="29"/>
      <c r="G702" s="29"/>
      <c r="H702" s="53">
        <v>0</v>
      </c>
      <c r="I702" s="46">
        <v>0</v>
      </c>
      <c r="J702" s="70">
        <f t="shared" si="29"/>
        <v>0</v>
      </c>
      <c r="K702" s="76">
        <f>TRUNC(G702*(H702+I702),2)</f>
        <v>0</v>
      </c>
    </row>
    <row r="703" spans="1:11">
      <c r="A703" s="19" t="s">
        <v>100</v>
      </c>
      <c r="B703" s="30" t="s">
        <v>1</v>
      </c>
      <c r="C703" s="30"/>
      <c r="D703" s="19" t="s">
        <v>1287</v>
      </c>
      <c r="E703" s="30"/>
      <c r="F703" s="30"/>
      <c r="G703" s="30"/>
      <c r="H703" s="54"/>
      <c r="I703" s="44">
        <v>0</v>
      </c>
      <c r="J703" s="71">
        <f t="shared" si="29"/>
        <v>0</v>
      </c>
      <c r="K703" s="78">
        <f>K704</f>
        <v>15956.11</v>
      </c>
    </row>
    <row r="704" spans="1:11" ht="28.5">
      <c r="A704" s="4" t="s">
        <v>106</v>
      </c>
      <c r="B704" s="29" t="s">
        <v>2</v>
      </c>
      <c r="C704" s="29">
        <v>100775</v>
      </c>
      <c r="D704" s="12" t="s">
        <v>109</v>
      </c>
      <c r="E704" s="29" t="s">
        <v>27</v>
      </c>
      <c r="F704" s="33">
        <v>1221</v>
      </c>
      <c r="G704" s="33">
        <v>1221</v>
      </c>
      <c r="H704" s="53">
        <v>12.42</v>
      </c>
      <c r="I704" s="46">
        <v>0.64807000000000003</v>
      </c>
      <c r="J704" s="70">
        <f t="shared" si="29"/>
        <v>13.068070000000001</v>
      </c>
      <c r="K704" s="76">
        <f>TRUNC(G704*(H704+I704),2)</f>
        <v>15956.11</v>
      </c>
    </row>
    <row r="705" spans="1:11">
      <c r="A705" s="4"/>
      <c r="B705" s="29"/>
      <c r="C705" s="29"/>
      <c r="D705" s="29"/>
      <c r="E705" s="29"/>
      <c r="F705" s="29"/>
      <c r="G705" s="29"/>
      <c r="H705" s="53">
        <v>0</v>
      </c>
      <c r="I705" s="46">
        <v>0</v>
      </c>
      <c r="J705" s="70">
        <f t="shared" si="29"/>
        <v>0</v>
      </c>
      <c r="K705" s="76">
        <f>TRUNC(G705*(H705+I705),2)</f>
        <v>0</v>
      </c>
    </row>
    <row r="706" spans="1:11">
      <c r="A706" s="19" t="s">
        <v>110</v>
      </c>
      <c r="B706" s="30" t="s">
        <v>20</v>
      </c>
      <c r="C706" s="30"/>
      <c r="D706" s="19" t="s">
        <v>1289</v>
      </c>
      <c r="E706" s="30"/>
      <c r="F706" s="30"/>
      <c r="G706" s="30"/>
      <c r="H706" s="54"/>
      <c r="I706" s="44">
        <v>0</v>
      </c>
      <c r="J706" s="71">
        <f t="shared" si="29"/>
        <v>0</v>
      </c>
      <c r="K706" s="78">
        <f>K707+K708+K709+K710</f>
        <v>3612.0499999999997</v>
      </c>
    </row>
    <row r="707" spans="1:11">
      <c r="A707" s="4" t="s">
        <v>111</v>
      </c>
      <c r="B707" s="29" t="s">
        <v>20</v>
      </c>
      <c r="C707" s="29">
        <v>160100</v>
      </c>
      <c r="D707" s="4" t="s">
        <v>115</v>
      </c>
      <c r="E707" s="4" t="s">
        <v>4</v>
      </c>
      <c r="F707" s="29">
        <v>88.69</v>
      </c>
      <c r="G707" s="29">
        <v>88.69</v>
      </c>
      <c r="H707" s="53">
        <v>28.744900000000001</v>
      </c>
      <c r="I707" s="46">
        <v>3.0844999999999998</v>
      </c>
      <c r="J707" s="70">
        <f t="shared" si="29"/>
        <v>31.8294</v>
      </c>
      <c r="K707" s="76">
        <f>TRUNC(G707*(H707+I707),2)</f>
        <v>2822.94</v>
      </c>
    </row>
    <row r="708" spans="1:11">
      <c r="A708" s="4" t="s">
        <v>112</v>
      </c>
      <c r="B708" s="29" t="s">
        <v>20</v>
      </c>
      <c r="C708" s="29">
        <v>160101</v>
      </c>
      <c r="D708" s="4" t="s">
        <v>116</v>
      </c>
      <c r="E708" s="4" t="s">
        <v>67</v>
      </c>
      <c r="F708" s="29">
        <v>9.0500000000000007</v>
      </c>
      <c r="G708" s="29">
        <v>9.0500000000000007</v>
      </c>
      <c r="H708" s="53">
        <v>15.2338</v>
      </c>
      <c r="I708" s="46">
        <v>14.97129</v>
      </c>
      <c r="J708" s="70">
        <f t="shared" si="29"/>
        <v>30.205089999999998</v>
      </c>
      <c r="K708" s="76">
        <f>TRUNC(G708*(H708+I708),2)</f>
        <v>273.35000000000002</v>
      </c>
    </row>
    <row r="709" spans="1:11">
      <c r="A709" s="4" t="s">
        <v>113</v>
      </c>
      <c r="B709" s="29" t="s">
        <v>20</v>
      </c>
      <c r="C709" s="29">
        <v>160403</v>
      </c>
      <c r="D709" s="4" t="s">
        <v>117</v>
      </c>
      <c r="E709" s="4" t="s">
        <v>67</v>
      </c>
      <c r="F709" s="29">
        <v>19.600000000000001</v>
      </c>
      <c r="G709" s="29">
        <v>19.600000000000001</v>
      </c>
      <c r="H709" s="53">
        <v>8.1951999999999998</v>
      </c>
      <c r="I709" s="46">
        <v>8.2936800000000002</v>
      </c>
      <c r="J709" s="70">
        <f t="shared" si="29"/>
        <v>16.488880000000002</v>
      </c>
      <c r="K709" s="76">
        <f>TRUNC(G709*(H709+I709),2)</f>
        <v>323.18</v>
      </c>
    </row>
    <row r="710" spans="1:11">
      <c r="A710" s="4" t="s">
        <v>114</v>
      </c>
      <c r="B710" s="29" t="s">
        <v>20</v>
      </c>
      <c r="C710" s="29">
        <v>160404</v>
      </c>
      <c r="D710" s="4" t="s">
        <v>118</v>
      </c>
      <c r="E710" s="4" t="s">
        <v>67</v>
      </c>
      <c r="F710" s="29">
        <v>18.100000000000001</v>
      </c>
      <c r="G710" s="29">
        <v>18.100000000000001</v>
      </c>
      <c r="H710" s="53">
        <v>0.41020000000000001</v>
      </c>
      <c r="I710" s="46">
        <v>10.229699999999999</v>
      </c>
      <c r="J710" s="70">
        <f t="shared" si="29"/>
        <v>10.639899999999999</v>
      </c>
      <c r="K710" s="76">
        <f>TRUNC(G710*(H710+I710),2)</f>
        <v>192.58</v>
      </c>
    </row>
    <row r="711" spans="1:11">
      <c r="A711" s="4"/>
      <c r="B711" s="29"/>
      <c r="C711" s="29"/>
      <c r="D711" s="4"/>
      <c r="E711" s="4"/>
      <c r="F711" s="29"/>
      <c r="G711" s="29"/>
      <c r="H711" s="53">
        <v>0</v>
      </c>
      <c r="I711" s="46">
        <v>0</v>
      </c>
      <c r="J711" s="70">
        <f t="shared" si="29"/>
        <v>0</v>
      </c>
      <c r="K711" s="76">
        <f>TRUNC(G711*(H711+I711),2)</f>
        <v>0</v>
      </c>
    </row>
    <row r="712" spans="1:11">
      <c r="A712" s="19" t="s">
        <v>119</v>
      </c>
      <c r="B712" s="30" t="s">
        <v>20</v>
      </c>
      <c r="C712" s="30"/>
      <c r="D712" s="19" t="s">
        <v>1290</v>
      </c>
      <c r="E712" s="30"/>
      <c r="F712" s="30"/>
      <c r="G712" s="30"/>
      <c r="H712" s="54"/>
      <c r="I712" s="44">
        <v>0</v>
      </c>
      <c r="J712" s="71">
        <f t="shared" si="29"/>
        <v>0</v>
      </c>
      <c r="K712" s="76">
        <f>K713+K716</f>
        <v>3421.8199999999997</v>
      </c>
    </row>
    <row r="713" spans="1:11">
      <c r="A713" s="10" t="s">
        <v>124</v>
      </c>
      <c r="B713" s="57" t="s">
        <v>20</v>
      </c>
      <c r="C713" s="57"/>
      <c r="D713" s="10" t="s">
        <v>1292</v>
      </c>
      <c r="E713" s="57"/>
      <c r="F713" s="57"/>
      <c r="G713" s="57"/>
      <c r="H713" s="58">
        <v>0</v>
      </c>
      <c r="I713" s="44">
        <v>0</v>
      </c>
      <c r="J713" s="71">
        <f t="shared" si="29"/>
        <v>0</v>
      </c>
      <c r="K713" s="78">
        <f>K714</f>
        <v>1121.45</v>
      </c>
    </row>
    <row r="714" spans="1:11">
      <c r="A714" s="4" t="s">
        <v>125</v>
      </c>
      <c r="B714" s="29" t="s">
        <v>20</v>
      </c>
      <c r="C714" s="29">
        <v>180501</v>
      </c>
      <c r="D714" s="4" t="s">
        <v>130</v>
      </c>
      <c r="E714" s="4" t="s">
        <v>4</v>
      </c>
      <c r="F714" s="29">
        <v>1.68</v>
      </c>
      <c r="G714" s="29">
        <v>1.68</v>
      </c>
      <c r="H714" s="53">
        <v>632.41999999999996</v>
      </c>
      <c r="I714" s="46">
        <v>35.110750000000003</v>
      </c>
      <c r="J714" s="70">
        <f t="shared" si="29"/>
        <v>667.53075000000001</v>
      </c>
      <c r="K714" s="76">
        <f>TRUNC(G714*(H714+I714),2)</f>
        <v>1121.45</v>
      </c>
    </row>
    <row r="715" spans="1:11">
      <c r="A715" s="4"/>
      <c r="B715" s="29"/>
      <c r="C715" s="29"/>
      <c r="D715" s="4"/>
      <c r="E715" s="4"/>
      <c r="F715" s="29"/>
      <c r="G715" s="29"/>
      <c r="H715" s="53">
        <v>0</v>
      </c>
      <c r="I715" s="46">
        <v>0</v>
      </c>
      <c r="J715" s="70">
        <f t="shared" si="29"/>
        <v>0</v>
      </c>
      <c r="K715" s="76">
        <f>TRUNC(G715*(H715+I715),2)</f>
        <v>0</v>
      </c>
    </row>
    <row r="716" spans="1:11">
      <c r="A716" s="10" t="s">
        <v>129</v>
      </c>
      <c r="B716" s="57" t="s">
        <v>20</v>
      </c>
      <c r="C716" s="57"/>
      <c r="D716" s="10" t="s">
        <v>1291</v>
      </c>
      <c r="E716" s="57"/>
      <c r="F716" s="57"/>
      <c r="G716" s="57"/>
      <c r="H716" s="58">
        <v>0</v>
      </c>
      <c r="I716" s="44">
        <v>0</v>
      </c>
      <c r="J716" s="71">
        <f t="shared" si="29"/>
        <v>0</v>
      </c>
      <c r="K716" s="78">
        <f>K717</f>
        <v>2300.37</v>
      </c>
    </row>
    <row r="717" spans="1:11">
      <c r="A717" s="4" t="s">
        <v>126</v>
      </c>
      <c r="B717" s="29" t="s">
        <v>20</v>
      </c>
      <c r="C717" s="29">
        <v>180401</v>
      </c>
      <c r="D717" s="4" t="s">
        <v>131</v>
      </c>
      <c r="E717" s="4" t="s">
        <v>4</v>
      </c>
      <c r="F717" s="29">
        <v>9.6</v>
      </c>
      <c r="G717" s="29">
        <v>9.6</v>
      </c>
      <c r="H717" s="53">
        <v>202.1001</v>
      </c>
      <c r="I717" s="46">
        <v>37.522559999999999</v>
      </c>
      <c r="J717" s="70">
        <f t="shared" si="29"/>
        <v>239.62266</v>
      </c>
      <c r="K717" s="76">
        <f>TRUNC(G717*(H717+I717),2)</f>
        <v>2300.37</v>
      </c>
    </row>
    <row r="718" spans="1:11">
      <c r="A718" s="4"/>
      <c r="B718" s="29"/>
      <c r="C718" s="29"/>
      <c r="D718" s="4"/>
      <c r="E718" s="4"/>
      <c r="F718" s="29"/>
      <c r="G718" s="29"/>
      <c r="H718" s="53">
        <v>0</v>
      </c>
      <c r="I718" s="46">
        <v>0</v>
      </c>
      <c r="J718" s="70">
        <f t="shared" si="29"/>
        <v>0</v>
      </c>
      <c r="K718" s="76">
        <f>TRUNC(G718*(H718+I718),2)</f>
        <v>0</v>
      </c>
    </row>
    <row r="719" spans="1:11">
      <c r="A719" s="19" t="s">
        <v>120</v>
      </c>
      <c r="B719" s="30" t="s">
        <v>20</v>
      </c>
      <c r="C719" s="30"/>
      <c r="D719" s="19" t="s">
        <v>1250</v>
      </c>
      <c r="E719" s="30"/>
      <c r="F719" s="30"/>
      <c r="G719" s="30"/>
      <c r="H719" s="54"/>
      <c r="I719" s="44">
        <v>0</v>
      </c>
      <c r="J719" s="71">
        <f t="shared" si="29"/>
        <v>0</v>
      </c>
      <c r="K719" s="78">
        <f>K720</f>
        <v>1606.79</v>
      </c>
    </row>
    <row r="720" spans="1:11">
      <c r="A720" s="4" t="s">
        <v>127</v>
      </c>
      <c r="B720" s="29" t="s">
        <v>20</v>
      </c>
      <c r="C720" s="29">
        <v>190102</v>
      </c>
      <c r="D720" s="4" t="s">
        <v>132</v>
      </c>
      <c r="E720" s="29" t="s">
        <v>1212</v>
      </c>
      <c r="F720" s="29">
        <v>9.6</v>
      </c>
      <c r="G720" s="29">
        <v>9.6</v>
      </c>
      <c r="H720" s="53">
        <v>167.3749</v>
      </c>
      <c r="I720" s="46">
        <v>0</v>
      </c>
      <c r="J720" s="70">
        <f t="shared" si="29"/>
        <v>167.3749</v>
      </c>
      <c r="K720" s="76">
        <f>TRUNC(G720*(H720+I720),2)</f>
        <v>1606.79</v>
      </c>
    </row>
    <row r="721" spans="1:11">
      <c r="A721" s="4"/>
      <c r="B721" s="29"/>
      <c r="C721" s="29"/>
      <c r="D721" s="4"/>
      <c r="E721" s="29"/>
      <c r="F721" s="29"/>
      <c r="G721" s="29"/>
      <c r="H721" s="53">
        <v>0</v>
      </c>
      <c r="I721" s="46">
        <v>0</v>
      </c>
      <c r="J721" s="70">
        <f t="shared" si="29"/>
        <v>0</v>
      </c>
      <c r="K721" s="76">
        <f>TRUNC(G721*(H721+I721),2)</f>
        <v>0</v>
      </c>
    </row>
    <row r="722" spans="1:11">
      <c r="A722" s="19" t="s">
        <v>121</v>
      </c>
      <c r="B722" s="30" t="s">
        <v>20</v>
      </c>
      <c r="C722" s="30"/>
      <c r="D722" s="19" t="s">
        <v>1251</v>
      </c>
      <c r="E722" s="30"/>
      <c r="F722" s="30"/>
      <c r="G722" s="30"/>
      <c r="H722" s="54"/>
      <c r="I722" s="44">
        <v>0</v>
      </c>
      <c r="J722" s="71">
        <f t="shared" si="29"/>
        <v>0</v>
      </c>
      <c r="K722" s="78">
        <f>K723+K724</f>
        <v>2758.4300000000003</v>
      </c>
    </row>
    <row r="723" spans="1:11">
      <c r="A723" s="4" t="s">
        <v>133</v>
      </c>
      <c r="B723" s="29" t="s">
        <v>20</v>
      </c>
      <c r="C723" s="29">
        <v>200150</v>
      </c>
      <c r="D723" s="4" t="s">
        <v>139</v>
      </c>
      <c r="E723" s="4" t="s">
        <v>4</v>
      </c>
      <c r="F723" s="29">
        <v>156.47</v>
      </c>
      <c r="G723" s="29">
        <v>156.47</v>
      </c>
      <c r="H723" s="53">
        <v>2.7317</v>
      </c>
      <c r="I723" s="46">
        <v>0.9516</v>
      </c>
      <c r="J723" s="70">
        <f t="shared" si="29"/>
        <v>3.6833</v>
      </c>
      <c r="K723" s="76">
        <f>TRUNC(G723*(H723+I723),2)</f>
        <v>576.32000000000005</v>
      </c>
    </row>
    <row r="724" spans="1:11">
      <c r="A724" s="4" t="s">
        <v>128</v>
      </c>
      <c r="B724" s="29" t="s">
        <v>20</v>
      </c>
      <c r="C724" s="29">
        <v>200403</v>
      </c>
      <c r="D724" s="4" t="s">
        <v>140</v>
      </c>
      <c r="E724" s="4" t="s">
        <v>4</v>
      </c>
      <c r="F724" s="29">
        <v>156.47</v>
      </c>
      <c r="G724" s="29">
        <v>156.47</v>
      </c>
      <c r="H724" s="53">
        <v>2.3298000000000001</v>
      </c>
      <c r="I724" s="46">
        <v>11.61608</v>
      </c>
      <c r="J724" s="70">
        <f t="shared" si="29"/>
        <v>13.945880000000001</v>
      </c>
      <c r="K724" s="76">
        <f>TRUNC(G724*(H724+I724),2)</f>
        <v>2182.11</v>
      </c>
    </row>
    <row r="725" spans="1:11">
      <c r="A725" s="4"/>
      <c r="B725" s="29"/>
      <c r="C725" s="29"/>
      <c r="D725" s="4"/>
      <c r="E725" s="4"/>
      <c r="F725" s="29"/>
      <c r="G725" s="29"/>
      <c r="H725" s="53">
        <v>0</v>
      </c>
      <c r="I725" s="46">
        <v>0</v>
      </c>
      <c r="J725" s="70">
        <f t="shared" si="29"/>
        <v>0</v>
      </c>
      <c r="K725" s="76">
        <f>TRUNC(G725*(H725+I725),2)</f>
        <v>0</v>
      </c>
    </row>
    <row r="726" spans="1:11">
      <c r="A726" s="19" t="s">
        <v>122</v>
      </c>
      <c r="B726" s="30" t="s">
        <v>20</v>
      </c>
      <c r="C726" s="30"/>
      <c r="D726" s="19" t="s">
        <v>1293</v>
      </c>
      <c r="E726" s="30"/>
      <c r="F726" s="30"/>
      <c r="G726" s="30"/>
      <c r="H726" s="54"/>
      <c r="I726" s="44">
        <v>0</v>
      </c>
      <c r="J726" s="71">
        <f t="shared" si="29"/>
        <v>0</v>
      </c>
      <c r="K726" s="78">
        <f>K727+K728</f>
        <v>1194.46</v>
      </c>
    </row>
    <row r="727" spans="1:11">
      <c r="A727" s="4" t="s">
        <v>135</v>
      </c>
      <c r="B727" s="29" t="s">
        <v>20</v>
      </c>
      <c r="C727" s="29">
        <v>210515</v>
      </c>
      <c r="D727" s="4" t="s">
        <v>141</v>
      </c>
      <c r="E727" s="4" t="s">
        <v>4</v>
      </c>
      <c r="F727" s="29">
        <v>41.92</v>
      </c>
      <c r="G727" s="29">
        <v>41.92</v>
      </c>
      <c r="H727" s="53">
        <v>4.1345000000000001</v>
      </c>
      <c r="I727" s="46">
        <v>10.83675</v>
      </c>
      <c r="J727" s="70">
        <f t="shared" si="29"/>
        <v>14.971250000000001</v>
      </c>
      <c r="K727" s="76">
        <f>TRUNC(G727*(H727+I727),2)</f>
        <v>627.59</v>
      </c>
    </row>
    <row r="728" spans="1:11">
      <c r="A728" s="4" t="s">
        <v>138</v>
      </c>
      <c r="B728" s="29" t="s">
        <v>2</v>
      </c>
      <c r="C728" s="29">
        <v>99054</v>
      </c>
      <c r="D728" s="12" t="s">
        <v>142</v>
      </c>
      <c r="E728" s="4" t="s">
        <v>4</v>
      </c>
      <c r="F728" s="29">
        <v>13.2</v>
      </c>
      <c r="G728" s="29">
        <v>13.2</v>
      </c>
      <c r="H728" s="53">
        <v>20.4758</v>
      </c>
      <c r="I728" s="46">
        <v>22.469239999999999</v>
      </c>
      <c r="J728" s="70">
        <f t="shared" si="29"/>
        <v>42.945039999999999</v>
      </c>
      <c r="K728" s="76">
        <f>TRUNC(G728*(H728+I728),2)</f>
        <v>566.87</v>
      </c>
    </row>
    <row r="729" spans="1:11">
      <c r="A729" s="4"/>
      <c r="B729" s="29"/>
      <c r="C729" s="29"/>
      <c r="D729" s="12"/>
      <c r="E729" s="4"/>
      <c r="F729" s="29"/>
      <c r="G729" s="29"/>
      <c r="H729" s="53">
        <v>0</v>
      </c>
      <c r="I729" s="46">
        <v>0</v>
      </c>
      <c r="J729" s="70">
        <f t="shared" si="29"/>
        <v>0</v>
      </c>
      <c r="K729" s="76">
        <f>TRUNC(G729*(H729+I729),2)</f>
        <v>0</v>
      </c>
    </row>
    <row r="730" spans="1:11">
      <c r="A730" s="19" t="s">
        <v>123</v>
      </c>
      <c r="B730" s="30" t="s">
        <v>20</v>
      </c>
      <c r="C730" s="30"/>
      <c r="D730" s="19" t="s">
        <v>1255</v>
      </c>
      <c r="E730" s="30"/>
      <c r="F730" s="30"/>
      <c r="G730" s="30"/>
      <c r="H730" s="54"/>
      <c r="I730" s="44">
        <v>0</v>
      </c>
      <c r="J730" s="71">
        <f t="shared" si="29"/>
        <v>0</v>
      </c>
      <c r="K730" s="103">
        <f>K731+K734+K739</f>
        <v>9935.48</v>
      </c>
    </row>
    <row r="731" spans="1:11">
      <c r="A731" s="10" t="s">
        <v>136</v>
      </c>
      <c r="B731" s="57" t="s">
        <v>20</v>
      </c>
      <c r="C731" s="57"/>
      <c r="D731" s="10" t="s">
        <v>1294</v>
      </c>
      <c r="E731" s="57"/>
      <c r="F731" s="57"/>
      <c r="G731" s="57"/>
      <c r="H731" s="58">
        <v>0</v>
      </c>
      <c r="I731" s="44">
        <v>0</v>
      </c>
      <c r="J731" s="71">
        <f t="shared" si="29"/>
        <v>0</v>
      </c>
      <c r="K731" s="78">
        <f>K732</f>
        <v>1821.32</v>
      </c>
    </row>
    <row r="732" spans="1:11">
      <c r="A732" s="4" t="s">
        <v>143</v>
      </c>
      <c r="B732" s="29" t="s">
        <v>20</v>
      </c>
      <c r="C732" s="29">
        <v>220101</v>
      </c>
      <c r="D732" s="12" t="s">
        <v>145</v>
      </c>
      <c r="E732" s="29" t="s">
        <v>4</v>
      </c>
      <c r="F732" s="29">
        <v>60.07</v>
      </c>
      <c r="G732" s="29">
        <v>60.07</v>
      </c>
      <c r="H732" s="53">
        <v>21.8294</v>
      </c>
      <c r="I732" s="46">
        <v>8.49057</v>
      </c>
      <c r="J732" s="70">
        <f t="shared" si="29"/>
        <v>30.319969999999998</v>
      </c>
      <c r="K732" s="76">
        <f>TRUNC(G732*(H732+I732),2)</f>
        <v>1821.32</v>
      </c>
    </row>
    <row r="733" spans="1:11">
      <c r="A733" s="4"/>
      <c r="B733" s="29"/>
      <c r="C733" s="29"/>
      <c r="D733" s="12"/>
      <c r="E733" s="29"/>
      <c r="F733" s="29"/>
      <c r="G733" s="29"/>
      <c r="H733" s="53">
        <v>0</v>
      </c>
      <c r="I733" s="46">
        <v>0</v>
      </c>
      <c r="J733" s="70">
        <f t="shared" si="29"/>
        <v>0</v>
      </c>
      <c r="K733" s="76">
        <f>TRUNC(G733*(H733+I733),2)</f>
        <v>0</v>
      </c>
    </row>
    <row r="734" spans="1:11">
      <c r="A734" s="19" t="s">
        <v>137</v>
      </c>
      <c r="B734" s="30" t="s">
        <v>20</v>
      </c>
      <c r="C734" s="30"/>
      <c r="D734" s="19" t="s">
        <v>1295</v>
      </c>
      <c r="E734" s="30"/>
      <c r="F734" s="30"/>
      <c r="G734" s="30"/>
      <c r="H734" s="54"/>
      <c r="I734" s="44">
        <v>0</v>
      </c>
      <c r="J734" s="71">
        <f t="shared" si="29"/>
        <v>0</v>
      </c>
      <c r="K734" s="78">
        <f>K735+K736+K737</f>
        <v>6511.6900000000005</v>
      </c>
    </row>
    <row r="735" spans="1:11">
      <c r="A735" s="4" t="s">
        <v>134</v>
      </c>
      <c r="B735" s="29" t="s">
        <v>20</v>
      </c>
      <c r="C735" s="29">
        <v>221101</v>
      </c>
      <c r="D735" s="4" t="s">
        <v>144</v>
      </c>
      <c r="E735" s="4" t="s">
        <v>4</v>
      </c>
      <c r="F735" s="29">
        <v>60.07</v>
      </c>
      <c r="G735" s="29">
        <v>60.07</v>
      </c>
      <c r="H735" s="53">
        <v>54.912999999999997</v>
      </c>
      <c r="I735" s="46">
        <v>14.06071</v>
      </c>
      <c r="J735" s="70">
        <f t="shared" si="29"/>
        <v>68.973709999999997</v>
      </c>
      <c r="K735" s="76">
        <f>TRUNC(G735*(H735+I735),2)</f>
        <v>4143.25</v>
      </c>
    </row>
    <row r="736" spans="1:11">
      <c r="A736" s="4" t="s">
        <v>146</v>
      </c>
      <c r="B736" s="29" t="s">
        <v>20</v>
      </c>
      <c r="C736" s="29">
        <v>221102</v>
      </c>
      <c r="D736" s="4" t="s">
        <v>159</v>
      </c>
      <c r="E736" s="4" t="s">
        <v>67</v>
      </c>
      <c r="F736" s="29">
        <v>34.03</v>
      </c>
      <c r="G736" s="29">
        <v>34.03</v>
      </c>
      <c r="H736" s="53">
        <v>15.414300000000001</v>
      </c>
      <c r="I736" s="46">
        <v>0</v>
      </c>
      <c r="J736" s="70">
        <f t="shared" si="29"/>
        <v>15.414300000000001</v>
      </c>
      <c r="K736" s="76">
        <f>TRUNC(G736*(H736+I736),2)</f>
        <v>524.54</v>
      </c>
    </row>
    <row r="737" spans="1:11">
      <c r="A737" s="4" t="s">
        <v>154</v>
      </c>
      <c r="B737" s="29" t="s">
        <v>20</v>
      </c>
      <c r="C737" s="29">
        <v>221104</v>
      </c>
      <c r="D737" s="4" t="s">
        <v>160</v>
      </c>
      <c r="E737" s="4" t="s">
        <v>4</v>
      </c>
      <c r="F737" s="29">
        <v>64.459999999999994</v>
      </c>
      <c r="G737" s="29">
        <v>64.459999999999994</v>
      </c>
      <c r="H737" s="53">
        <v>28.605399999999999</v>
      </c>
      <c r="I737" s="46">
        <v>0</v>
      </c>
      <c r="J737" s="70">
        <f t="shared" si="29"/>
        <v>28.605399999999999</v>
      </c>
      <c r="K737" s="76">
        <f>TRUNC(G737*(H737+I737),2)</f>
        <v>1843.9</v>
      </c>
    </row>
    <row r="738" spans="1:11">
      <c r="A738" s="4"/>
      <c r="B738" s="29"/>
      <c r="C738" s="29"/>
      <c r="D738" s="4"/>
      <c r="E738" s="4"/>
      <c r="F738" s="29"/>
      <c r="G738" s="29"/>
      <c r="H738" s="53">
        <v>0</v>
      </c>
      <c r="I738" s="46">
        <v>0</v>
      </c>
      <c r="J738" s="70">
        <f t="shared" si="29"/>
        <v>0</v>
      </c>
      <c r="K738" s="76">
        <f>TRUNC(G738*(H738+I738),2)</f>
        <v>0</v>
      </c>
    </row>
    <row r="739" spans="1:11">
      <c r="A739" s="10" t="s">
        <v>155</v>
      </c>
      <c r="B739" s="57" t="s">
        <v>20</v>
      </c>
      <c r="C739" s="57"/>
      <c r="D739" s="10" t="s">
        <v>1296</v>
      </c>
      <c r="E739" s="57"/>
      <c r="F739" s="57"/>
      <c r="G739" s="57"/>
      <c r="H739" s="58">
        <v>0</v>
      </c>
      <c r="I739" s="44">
        <v>0</v>
      </c>
      <c r="J739" s="71">
        <f t="shared" si="29"/>
        <v>0</v>
      </c>
      <c r="K739" s="78">
        <f>K740+K741</f>
        <v>1602.47</v>
      </c>
    </row>
    <row r="740" spans="1:11" ht="19.5">
      <c r="A740" s="4" t="s">
        <v>156</v>
      </c>
      <c r="B740" s="29" t="s">
        <v>20</v>
      </c>
      <c r="C740" s="29">
        <v>220100</v>
      </c>
      <c r="D740" s="12" t="s">
        <v>161</v>
      </c>
      <c r="E740" s="4" t="s">
        <v>4</v>
      </c>
      <c r="F740" s="29">
        <v>20.7</v>
      </c>
      <c r="G740" s="29">
        <v>20.7</v>
      </c>
      <c r="H740" s="53">
        <v>39.2699</v>
      </c>
      <c r="I740" s="46">
        <v>30.213290000000001</v>
      </c>
      <c r="J740" s="70">
        <f t="shared" si="29"/>
        <v>69.483190000000008</v>
      </c>
      <c r="K740" s="76">
        <f>TRUNC(G740*(H740+I740),2)</f>
        <v>1438.3</v>
      </c>
    </row>
    <row r="741" spans="1:11">
      <c r="A741" s="4" t="s">
        <v>147</v>
      </c>
      <c r="B741" s="29" t="s">
        <v>20</v>
      </c>
      <c r="C741" s="29">
        <v>220902</v>
      </c>
      <c r="D741" s="4" t="s">
        <v>163</v>
      </c>
      <c r="E741" s="4" t="s">
        <v>67</v>
      </c>
      <c r="F741" s="29">
        <v>21.45</v>
      </c>
      <c r="G741" s="29">
        <v>21.45</v>
      </c>
      <c r="H741" s="53">
        <v>1.2222999999999999</v>
      </c>
      <c r="I741" s="46">
        <v>6.4314999999999998</v>
      </c>
      <c r="J741" s="70">
        <f t="shared" si="29"/>
        <v>7.6537999999999995</v>
      </c>
      <c r="K741" s="76">
        <f>TRUNC(G741*(H741+I741),2)</f>
        <v>164.17</v>
      </c>
    </row>
    <row r="742" spans="1:11">
      <c r="A742" s="4"/>
      <c r="B742" s="29"/>
      <c r="C742" s="29"/>
      <c r="D742" s="4"/>
      <c r="E742" s="4"/>
      <c r="F742" s="29"/>
      <c r="G742" s="29"/>
      <c r="H742" s="53">
        <v>0</v>
      </c>
      <c r="I742" s="46">
        <v>0</v>
      </c>
      <c r="J742" s="70">
        <f t="shared" si="29"/>
        <v>0</v>
      </c>
      <c r="K742" s="76">
        <f>TRUNC(G742*(H742+I742),2)</f>
        <v>0</v>
      </c>
    </row>
    <row r="743" spans="1:11">
      <c r="A743" s="10" t="s">
        <v>148</v>
      </c>
      <c r="B743" s="57" t="s">
        <v>20</v>
      </c>
      <c r="C743" s="57"/>
      <c r="D743" s="10" t="s">
        <v>1228</v>
      </c>
      <c r="E743" s="57"/>
      <c r="F743" s="57"/>
      <c r="G743" s="57"/>
      <c r="H743" s="58"/>
      <c r="I743" s="44">
        <v>0</v>
      </c>
      <c r="J743" s="71">
        <f t="shared" si="29"/>
        <v>0</v>
      </c>
      <c r="K743" s="78">
        <f>K744</f>
        <v>742.73</v>
      </c>
    </row>
    <row r="744" spans="1:11">
      <c r="A744" s="4" t="s">
        <v>162</v>
      </c>
      <c r="B744" s="29" t="s">
        <v>20</v>
      </c>
      <c r="C744" s="29">
        <v>240106</v>
      </c>
      <c r="D744" s="4" t="s">
        <v>164</v>
      </c>
      <c r="E744" s="4" t="s">
        <v>67</v>
      </c>
      <c r="F744" s="29">
        <v>20.61</v>
      </c>
      <c r="G744" s="29">
        <v>20.61</v>
      </c>
      <c r="H744" s="53">
        <v>23.757200000000001</v>
      </c>
      <c r="I744" s="46">
        <v>12.280559999999999</v>
      </c>
      <c r="J744" s="70">
        <f t="shared" si="29"/>
        <v>36.037759999999999</v>
      </c>
      <c r="K744" s="76">
        <f>TRUNC(G744*(H744+I744),2)</f>
        <v>742.73</v>
      </c>
    </row>
    <row r="745" spans="1:11">
      <c r="A745" s="4"/>
      <c r="B745" s="29"/>
      <c r="C745" s="29"/>
      <c r="D745" s="4"/>
      <c r="E745" s="4"/>
      <c r="F745" s="29"/>
      <c r="G745" s="29"/>
      <c r="H745" s="53">
        <v>0</v>
      </c>
      <c r="I745" s="46">
        <v>0</v>
      </c>
      <c r="J745" s="70">
        <f t="shared" si="29"/>
        <v>0</v>
      </c>
      <c r="K745" s="76">
        <f>TRUNC(G745*(H745+I745),2)</f>
        <v>0</v>
      </c>
    </row>
    <row r="746" spans="1:11">
      <c r="A746" s="19" t="s">
        <v>157</v>
      </c>
      <c r="B746" s="30" t="s">
        <v>20</v>
      </c>
      <c r="C746" s="30"/>
      <c r="D746" s="19" t="s">
        <v>1227</v>
      </c>
      <c r="E746" s="30"/>
      <c r="F746" s="30"/>
      <c r="G746" s="30"/>
      <c r="H746" s="54"/>
      <c r="I746" s="44">
        <v>0</v>
      </c>
      <c r="J746" s="71">
        <f t="shared" si="29"/>
        <v>0</v>
      </c>
      <c r="K746" s="76">
        <f>K747+K751+K755+K759+K762+K765+K768+K771</f>
        <v>5076.13</v>
      </c>
    </row>
    <row r="747" spans="1:11">
      <c r="A747" s="10" t="s">
        <v>158</v>
      </c>
      <c r="B747" s="57" t="s">
        <v>20</v>
      </c>
      <c r="C747" s="57"/>
      <c r="D747" s="10" t="s">
        <v>1260</v>
      </c>
      <c r="E747" s="57"/>
      <c r="F747" s="57"/>
      <c r="G747" s="57"/>
      <c r="H747" s="58">
        <v>0</v>
      </c>
      <c r="I747" s="44">
        <v>0</v>
      </c>
      <c r="J747" s="71">
        <f t="shared" si="29"/>
        <v>0</v>
      </c>
      <c r="K747" s="78">
        <f>K748+K749</f>
        <v>933.25</v>
      </c>
    </row>
    <row r="748" spans="1:11">
      <c r="A748" s="4" t="s">
        <v>149</v>
      </c>
      <c r="B748" s="29" t="s">
        <v>20</v>
      </c>
      <c r="C748" s="29">
        <v>261300</v>
      </c>
      <c r="D748" s="4" t="s">
        <v>167</v>
      </c>
      <c r="E748" s="4" t="s">
        <v>4</v>
      </c>
      <c r="F748" s="29">
        <v>42.26</v>
      </c>
      <c r="G748" s="29">
        <v>42.26</v>
      </c>
      <c r="H748" s="53">
        <v>1.6079000000000001</v>
      </c>
      <c r="I748" s="46">
        <v>7.5471700000000004</v>
      </c>
      <c r="J748" s="70">
        <f t="shared" si="29"/>
        <v>9.1550700000000003</v>
      </c>
      <c r="K748" s="76">
        <f>TRUNC(G748*(H748+I748),2)</f>
        <v>386.89</v>
      </c>
    </row>
    <row r="749" spans="1:11">
      <c r="A749" s="4" t="s">
        <v>165</v>
      </c>
      <c r="B749" s="29" t="s">
        <v>20</v>
      </c>
      <c r="C749" s="29">
        <v>261550</v>
      </c>
      <c r="D749" s="4" t="s">
        <v>168</v>
      </c>
      <c r="E749" s="4" t="s">
        <v>4</v>
      </c>
      <c r="F749" s="29">
        <v>42.26</v>
      </c>
      <c r="G749" s="29">
        <v>42.26</v>
      </c>
      <c r="H749" s="53">
        <v>6.0049000000000001</v>
      </c>
      <c r="I749" s="46">
        <v>6.9237099999999998</v>
      </c>
      <c r="J749" s="70">
        <f t="shared" si="29"/>
        <v>12.928609999999999</v>
      </c>
      <c r="K749" s="76">
        <f>TRUNC(G749*(H749+I749),2)</f>
        <v>546.36</v>
      </c>
    </row>
    <row r="750" spans="1:11">
      <c r="A750" s="4"/>
      <c r="B750" s="29"/>
      <c r="C750" s="29"/>
      <c r="D750" s="4"/>
      <c r="E750" s="4"/>
      <c r="F750" s="29"/>
      <c r="G750" s="29"/>
      <c r="H750" s="53">
        <v>0</v>
      </c>
      <c r="I750" s="46">
        <v>0</v>
      </c>
      <c r="J750" s="70">
        <f t="shared" si="29"/>
        <v>0</v>
      </c>
      <c r="K750" s="76">
        <f>TRUNC(G750*(H750+I750),2)</f>
        <v>0</v>
      </c>
    </row>
    <row r="751" spans="1:11">
      <c r="A751" s="10" t="s">
        <v>150</v>
      </c>
      <c r="B751" s="57" t="s">
        <v>20</v>
      </c>
      <c r="C751" s="57"/>
      <c r="D751" s="10" t="s">
        <v>1229</v>
      </c>
      <c r="E751" s="57"/>
      <c r="F751" s="57"/>
      <c r="G751" s="57"/>
      <c r="H751" s="58">
        <v>0</v>
      </c>
      <c r="I751" s="44">
        <v>0</v>
      </c>
      <c r="J751" s="71">
        <f t="shared" si="29"/>
        <v>0</v>
      </c>
      <c r="K751" s="78">
        <f>K752+K753</f>
        <v>725.99</v>
      </c>
    </row>
    <row r="752" spans="1:11">
      <c r="A752" s="4" t="s">
        <v>166</v>
      </c>
      <c r="B752" s="29" t="s">
        <v>20</v>
      </c>
      <c r="C752" s="29">
        <v>261300</v>
      </c>
      <c r="D752" s="4" t="s">
        <v>169</v>
      </c>
      <c r="E752" s="4" t="s">
        <v>4</v>
      </c>
      <c r="F752" s="29">
        <v>36.54</v>
      </c>
      <c r="G752" s="29">
        <v>36.54</v>
      </c>
      <c r="H752" s="53">
        <v>1.6079000000000001</v>
      </c>
      <c r="I752" s="46">
        <v>7.5471700000000004</v>
      </c>
      <c r="J752" s="70">
        <f t="shared" si="29"/>
        <v>9.1550700000000003</v>
      </c>
      <c r="K752" s="76">
        <f>TRUNC(G752*(H752+I752),2)</f>
        <v>334.52</v>
      </c>
    </row>
    <row r="753" spans="1:11">
      <c r="A753" s="4" t="s">
        <v>151</v>
      </c>
      <c r="B753" s="29" t="s">
        <v>20</v>
      </c>
      <c r="C753" s="29">
        <v>261000</v>
      </c>
      <c r="D753" s="4" t="s">
        <v>170</v>
      </c>
      <c r="E753" s="4" t="s">
        <v>4</v>
      </c>
      <c r="F753" s="29">
        <v>36.54</v>
      </c>
      <c r="G753" s="29">
        <v>36.54</v>
      </c>
      <c r="H753" s="53">
        <v>4.5446999999999997</v>
      </c>
      <c r="I753" s="46">
        <v>6.16899</v>
      </c>
      <c r="J753" s="70">
        <f t="shared" ref="J753:J816" si="30">H753+I753</f>
        <v>10.71369</v>
      </c>
      <c r="K753" s="76">
        <f>TRUNC(G753*(H753+I753),2)</f>
        <v>391.47</v>
      </c>
    </row>
    <row r="754" spans="1:11">
      <c r="A754" s="4"/>
      <c r="B754" s="29"/>
      <c r="C754" s="29"/>
      <c r="D754" s="4"/>
      <c r="E754" s="4"/>
      <c r="F754" s="29"/>
      <c r="G754" s="29"/>
      <c r="H754" s="53">
        <v>0</v>
      </c>
      <c r="I754" s="46">
        <v>0</v>
      </c>
      <c r="J754" s="70">
        <f t="shared" si="30"/>
        <v>0</v>
      </c>
      <c r="K754" s="76">
        <f>TRUNC(G754*(H754+I754),2)</f>
        <v>0</v>
      </c>
    </row>
    <row r="755" spans="1:11">
      <c r="A755" s="10" t="s">
        <v>171</v>
      </c>
      <c r="B755" s="57" t="s">
        <v>20</v>
      </c>
      <c r="C755" s="57"/>
      <c r="D755" s="10" t="s">
        <v>1230</v>
      </c>
      <c r="E755" s="57"/>
      <c r="F755" s="57"/>
      <c r="G755" s="57"/>
      <c r="H755" s="58">
        <v>0</v>
      </c>
      <c r="I755" s="44">
        <v>0</v>
      </c>
      <c r="J755" s="71">
        <f t="shared" si="30"/>
        <v>0</v>
      </c>
      <c r="K755" s="78">
        <f>K756+K757</f>
        <v>940.8</v>
      </c>
    </row>
    <row r="756" spans="1:11">
      <c r="A756" s="4" t="s">
        <v>152</v>
      </c>
      <c r="B756" s="29" t="s">
        <v>20</v>
      </c>
      <c r="C756" s="29">
        <v>261300</v>
      </c>
      <c r="D756" s="4" t="s">
        <v>169</v>
      </c>
      <c r="E756" s="4" t="s">
        <v>4</v>
      </c>
      <c r="F756" s="29">
        <v>55.11</v>
      </c>
      <c r="G756" s="29">
        <v>55.11</v>
      </c>
      <c r="H756" s="53">
        <v>1.6079000000000001</v>
      </c>
      <c r="I756" s="46">
        <v>7.5471700000000004</v>
      </c>
      <c r="J756" s="70">
        <f t="shared" si="30"/>
        <v>9.1550700000000003</v>
      </c>
      <c r="K756" s="76">
        <f>TRUNC(G756*(H756+I756),2)</f>
        <v>504.53</v>
      </c>
    </row>
    <row r="757" spans="1:11">
      <c r="A757" s="4" t="s">
        <v>153</v>
      </c>
      <c r="B757" s="29" t="s">
        <v>20</v>
      </c>
      <c r="C757" s="29">
        <v>261307</v>
      </c>
      <c r="D757" s="4" t="s">
        <v>172</v>
      </c>
      <c r="E757" s="4" t="s">
        <v>4</v>
      </c>
      <c r="F757" s="29">
        <v>55.11</v>
      </c>
      <c r="G757" s="29">
        <v>55.11</v>
      </c>
      <c r="H757" s="53">
        <v>3.4946999999999999</v>
      </c>
      <c r="I757" s="46">
        <v>4.4216600000000001</v>
      </c>
      <c r="J757" s="70">
        <f t="shared" si="30"/>
        <v>7.9163600000000001</v>
      </c>
      <c r="K757" s="76">
        <f>TRUNC(G757*(H757+I757),2)</f>
        <v>436.27</v>
      </c>
    </row>
    <row r="758" spans="1:11">
      <c r="A758" s="4"/>
      <c r="B758" s="29"/>
      <c r="C758" s="29"/>
      <c r="D758" s="4"/>
      <c r="E758" s="4"/>
      <c r="F758" s="29"/>
      <c r="G758" s="29"/>
      <c r="H758" s="53">
        <v>0</v>
      </c>
      <c r="I758" s="46">
        <v>0</v>
      </c>
      <c r="J758" s="70">
        <f t="shared" si="30"/>
        <v>0</v>
      </c>
      <c r="K758" s="76">
        <f>TRUNC(G758*(H758+I758),2)</f>
        <v>0</v>
      </c>
    </row>
    <row r="759" spans="1:11">
      <c r="A759" s="10" t="s">
        <v>173</v>
      </c>
      <c r="B759" s="57" t="s">
        <v>20</v>
      </c>
      <c r="C759" s="57"/>
      <c r="D759" s="10" t="s">
        <v>1231</v>
      </c>
      <c r="E759" s="57"/>
      <c r="F759" s="57"/>
      <c r="G759" s="57"/>
      <c r="H759" s="58">
        <v>0</v>
      </c>
      <c r="I759" s="44">
        <v>0</v>
      </c>
      <c r="J759" s="71">
        <f t="shared" si="30"/>
        <v>0</v>
      </c>
      <c r="K759" s="78">
        <f>K760</f>
        <v>704.21</v>
      </c>
    </row>
    <row r="760" spans="1:11">
      <c r="A760" s="4" t="s">
        <v>174</v>
      </c>
      <c r="B760" s="29" t="s">
        <v>20</v>
      </c>
      <c r="C760" s="29">
        <v>261000</v>
      </c>
      <c r="D760" s="4" t="s">
        <v>180</v>
      </c>
      <c r="E760" s="4" t="s">
        <v>4</v>
      </c>
      <c r="F760" s="29">
        <v>65.73</v>
      </c>
      <c r="G760" s="29">
        <v>65.73</v>
      </c>
      <c r="H760" s="53">
        <v>4.5446999999999997</v>
      </c>
      <c r="I760" s="46">
        <v>6.16899</v>
      </c>
      <c r="J760" s="70">
        <f t="shared" si="30"/>
        <v>10.71369</v>
      </c>
      <c r="K760" s="76">
        <f>TRUNC(G760*(H760+I760),2)</f>
        <v>704.21</v>
      </c>
    </row>
    <row r="761" spans="1:11">
      <c r="A761" s="4"/>
      <c r="B761" s="29"/>
      <c r="C761" s="29"/>
      <c r="D761" s="4"/>
      <c r="E761" s="4"/>
      <c r="F761" s="29"/>
      <c r="G761" s="29"/>
      <c r="H761" s="53">
        <v>0</v>
      </c>
      <c r="I761" s="46">
        <v>0</v>
      </c>
      <c r="J761" s="70">
        <f t="shared" si="30"/>
        <v>0</v>
      </c>
      <c r="K761" s="76">
        <f>TRUNC(G761*(H761+I761),2)</f>
        <v>0</v>
      </c>
    </row>
    <row r="762" spans="1:11">
      <c r="A762" s="10" t="s">
        <v>175</v>
      </c>
      <c r="B762" s="57" t="s">
        <v>20</v>
      </c>
      <c r="C762" s="57"/>
      <c r="D762" s="10" t="s">
        <v>1232</v>
      </c>
      <c r="E762" s="57"/>
      <c r="F762" s="57"/>
      <c r="G762" s="57"/>
      <c r="H762" s="58">
        <v>0</v>
      </c>
      <c r="I762" s="44">
        <v>0</v>
      </c>
      <c r="J762" s="71">
        <f t="shared" si="30"/>
        <v>0</v>
      </c>
      <c r="K762" s="78">
        <f>K763</f>
        <v>216.84</v>
      </c>
    </row>
    <row r="763" spans="1:11">
      <c r="A763" s="4" t="s">
        <v>179</v>
      </c>
      <c r="B763" s="29" t="s">
        <v>20</v>
      </c>
      <c r="C763" s="29">
        <v>261703</v>
      </c>
      <c r="D763" s="4" t="s">
        <v>181</v>
      </c>
      <c r="E763" s="4" t="s">
        <v>4</v>
      </c>
      <c r="F763" s="29">
        <v>20.7</v>
      </c>
      <c r="G763" s="29">
        <v>20.7</v>
      </c>
      <c r="H763" s="53">
        <v>3.5520999999999998</v>
      </c>
      <c r="I763" s="46">
        <v>6.9237099999999998</v>
      </c>
      <c r="J763" s="70">
        <f t="shared" si="30"/>
        <v>10.475809999999999</v>
      </c>
      <c r="K763" s="76">
        <f>TRUNC(G763*(H763+I763),2)</f>
        <v>216.84</v>
      </c>
    </row>
    <row r="764" spans="1:11">
      <c r="A764" s="4"/>
      <c r="B764" s="29"/>
      <c r="C764" s="29"/>
      <c r="D764" s="4"/>
      <c r="E764" s="4"/>
      <c r="F764" s="29"/>
      <c r="G764" s="29"/>
      <c r="H764" s="53">
        <v>0</v>
      </c>
      <c r="I764" s="46">
        <v>0</v>
      </c>
      <c r="J764" s="70">
        <f t="shared" si="30"/>
        <v>0</v>
      </c>
      <c r="K764" s="76">
        <f>TRUNC(G764*(H764+I764),2)</f>
        <v>0</v>
      </c>
    </row>
    <row r="765" spans="1:11">
      <c r="A765" s="10" t="s">
        <v>176</v>
      </c>
      <c r="B765" s="57" t="s">
        <v>20</v>
      </c>
      <c r="C765" s="57"/>
      <c r="D765" s="10" t="s">
        <v>1297</v>
      </c>
      <c r="E765" s="57"/>
      <c r="F765" s="57"/>
      <c r="G765" s="57"/>
      <c r="H765" s="58">
        <v>0</v>
      </c>
      <c r="I765" s="44">
        <v>0</v>
      </c>
      <c r="J765" s="71">
        <f t="shared" si="30"/>
        <v>0</v>
      </c>
      <c r="K765" s="78">
        <f>K766</f>
        <v>102.16</v>
      </c>
    </row>
    <row r="766" spans="1:11">
      <c r="A766" s="4" t="s">
        <v>182</v>
      </c>
      <c r="B766" s="29" t="s">
        <v>20</v>
      </c>
      <c r="C766" s="29">
        <v>261602</v>
      </c>
      <c r="D766" s="12" t="s">
        <v>189</v>
      </c>
      <c r="E766" s="29" t="s">
        <v>4</v>
      </c>
      <c r="F766" s="29">
        <v>5.04</v>
      </c>
      <c r="G766" s="29">
        <v>5.04</v>
      </c>
      <c r="H766" s="53">
        <v>8.7202999999999999</v>
      </c>
      <c r="I766" s="46">
        <v>11.55045</v>
      </c>
      <c r="J766" s="70">
        <f t="shared" si="30"/>
        <v>20.27075</v>
      </c>
      <c r="K766" s="76">
        <f>TRUNC(G766*(H766+I766),2)</f>
        <v>102.16</v>
      </c>
    </row>
    <row r="767" spans="1:11">
      <c r="A767" s="4"/>
      <c r="B767" s="29"/>
      <c r="C767" s="29"/>
      <c r="D767" s="12"/>
      <c r="E767" s="29"/>
      <c r="F767" s="29"/>
      <c r="G767" s="29"/>
      <c r="H767" s="53">
        <v>0</v>
      </c>
      <c r="I767" s="46">
        <v>0</v>
      </c>
      <c r="J767" s="70">
        <f t="shared" si="30"/>
        <v>0</v>
      </c>
      <c r="K767" s="76">
        <f>TRUNC(G767*(H767+I767),2)</f>
        <v>0</v>
      </c>
    </row>
    <row r="768" spans="1:11">
      <c r="A768" s="10" t="s">
        <v>177</v>
      </c>
      <c r="B768" s="57" t="s">
        <v>20</v>
      </c>
      <c r="C768" s="57"/>
      <c r="D768" s="10" t="s">
        <v>1298</v>
      </c>
      <c r="E768" s="57"/>
      <c r="F768" s="57"/>
      <c r="G768" s="57"/>
      <c r="H768" s="58">
        <v>0</v>
      </c>
      <c r="I768" s="44">
        <v>0</v>
      </c>
      <c r="J768" s="71">
        <f t="shared" si="30"/>
        <v>0</v>
      </c>
      <c r="K768" s="78">
        <f>K769</f>
        <v>389.19</v>
      </c>
    </row>
    <row r="769" spans="1:11">
      <c r="A769" s="4" t="s">
        <v>183</v>
      </c>
      <c r="B769" s="29" t="s">
        <v>20</v>
      </c>
      <c r="C769" s="29">
        <v>261602</v>
      </c>
      <c r="D769" s="12" t="s">
        <v>190</v>
      </c>
      <c r="E769" s="29" t="s">
        <v>4</v>
      </c>
      <c r="F769" s="29">
        <v>19.2</v>
      </c>
      <c r="G769" s="29">
        <v>19.2</v>
      </c>
      <c r="H769" s="53">
        <v>8.7202999999999999</v>
      </c>
      <c r="I769" s="46">
        <v>11.55045</v>
      </c>
      <c r="J769" s="70">
        <f t="shared" si="30"/>
        <v>20.27075</v>
      </c>
      <c r="K769" s="76">
        <f>TRUNC(G769*(H769+I769),2)</f>
        <v>389.19</v>
      </c>
    </row>
    <row r="770" spans="1:11">
      <c r="A770" s="4"/>
      <c r="B770" s="29"/>
      <c r="C770" s="29"/>
      <c r="D770" s="12"/>
      <c r="E770" s="29"/>
      <c r="F770" s="29"/>
      <c r="G770" s="29"/>
      <c r="H770" s="53">
        <v>0</v>
      </c>
      <c r="I770" s="46">
        <v>0</v>
      </c>
      <c r="J770" s="70">
        <f t="shared" si="30"/>
        <v>0</v>
      </c>
      <c r="K770" s="76">
        <f>TRUNC(G770*(H770+I770),2)</f>
        <v>0</v>
      </c>
    </row>
    <row r="771" spans="1:11">
      <c r="A771" s="10" t="s">
        <v>188</v>
      </c>
      <c r="B771" s="57" t="s">
        <v>20</v>
      </c>
      <c r="C771" s="57"/>
      <c r="D771" s="10" t="s">
        <v>1299</v>
      </c>
      <c r="E771" s="57"/>
      <c r="F771" s="57"/>
      <c r="G771" s="57"/>
      <c r="H771" s="58">
        <v>0</v>
      </c>
      <c r="I771" s="44">
        <v>0</v>
      </c>
      <c r="J771" s="71">
        <f t="shared" si="30"/>
        <v>0</v>
      </c>
      <c r="K771" s="78">
        <f>K772</f>
        <v>1063.69</v>
      </c>
    </row>
    <row r="772" spans="1:11">
      <c r="A772" s="4" t="s">
        <v>191</v>
      </c>
      <c r="B772" s="29" t="s">
        <v>20</v>
      </c>
      <c r="C772" s="29">
        <v>261609</v>
      </c>
      <c r="D772" s="4" t="s">
        <v>195</v>
      </c>
      <c r="E772" s="4" t="s">
        <v>4</v>
      </c>
      <c r="F772" s="29">
        <v>88.69</v>
      </c>
      <c r="G772" s="29">
        <v>88.69</v>
      </c>
      <c r="H772" s="53">
        <v>8.9170999999999996</v>
      </c>
      <c r="I772" s="46">
        <v>3.0762900000000002</v>
      </c>
      <c r="J772" s="70">
        <f t="shared" si="30"/>
        <v>11.99339</v>
      </c>
      <c r="K772" s="76">
        <f>TRUNC(G772*(H772+I772),2)</f>
        <v>1063.69</v>
      </c>
    </row>
    <row r="773" spans="1:11">
      <c r="A773" s="4"/>
      <c r="B773" s="29"/>
      <c r="C773" s="29"/>
      <c r="D773" s="4"/>
      <c r="E773" s="4"/>
      <c r="F773" s="29"/>
      <c r="G773" s="29"/>
      <c r="H773" s="53">
        <v>0</v>
      </c>
      <c r="I773" s="46">
        <v>0</v>
      </c>
      <c r="J773" s="70">
        <f t="shared" si="30"/>
        <v>0</v>
      </c>
      <c r="K773" s="76">
        <f>TRUNC(G773*(H773+I773),2)</f>
        <v>0</v>
      </c>
    </row>
    <row r="774" spans="1:11">
      <c r="A774" s="19" t="s">
        <v>192</v>
      </c>
      <c r="B774" s="30" t="s">
        <v>20</v>
      </c>
      <c r="C774" s="30"/>
      <c r="D774" s="19" t="s">
        <v>1300</v>
      </c>
      <c r="E774" s="30"/>
      <c r="F774" s="30"/>
      <c r="G774" s="30"/>
      <c r="H774" s="54"/>
      <c r="I774" s="44">
        <v>0</v>
      </c>
      <c r="J774" s="71">
        <f t="shared" si="30"/>
        <v>0</v>
      </c>
      <c r="K774" s="78">
        <f>K775+K779</f>
        <v>1861.85</v>
      </c>
    </row>
    <row r="775" spans="1:11">
      <c r="A775" s="10" t="s">
        <v>193</v>
      </c>
      <c r="B775" s="57" t="s">
        <v>20</v>
      </c>
      <c r="C775" s="57"/>
      <c r="D775" s="10" t="s">
        <v>1301</v>
      </c>
      <c r="E775" s="57"/>
      <c r="F775" s="57"/>
      <c r="G775" s="57"/>
      <c r="H775" s="58">
        <v>0</v>
      </c>
      <c r="I775" s="44">
        <v>0</v>
      </c>
      <c r="J775" s="71">
        <f t="shared" si="30"/>
        <v>0</v>
      </c>
      <c r="K775" s="78">
        <f>K776+K777</f>
        <v>1706.29</v>
      </c>
    </row>
    <row r="776" spans="1:11" ht="19.5">
      <c r="A776" s="4" t="s">
        <v>184</v>
      </c>
      <c r="B776" s="29" t="s">
        <v>65</v>
      </c>
      <c r="C776" s="29" t="s">
        <v>194</v>
      </c>
      <c r="D776" s="12" t="s">
        <v>196</v>
      </c>
      <c r="E776" s="29" t="s">
        <v>28</v>
      </c>
      <c r="F776" s="29">
        <v>1</v>
      </c>
      <c r="G776" s="29">
        <v>1</v>
      </c>
      <c r="H776" s="53">
        <v>852.28880000000004</v>
      </c>
      <c r="I776" s="46">
        <v>677.08777999999995</v>
      </c>
      <c r="J776" s="70">
        <f t="shared" si="30"/>
        <v>1529.3765800000001</v>
      </c>
      <c r="K776" s="76">
        <f>TRUNC(G776*(H776+I776),2)</f>
        <v>1529.37</v>
      </c>
    </row>
    <row r="777" spans="1:11">
      <c r="A777" s="4" t="s">
        <v>185</v>
      </c>
      <c r="B777" s="29" t="s">
        <v>20</v>
      </c>
      <c r="C777" s="29">
        <v>270501</v>
      </c>
      <c r="D777" s="4" t="s">
        <v>199</v>
      </c>
      <c r="E777" s="4" t="s">
        <v>4</v>
      </c>
      <c r="F777" s="29">
        <v>64.19</v>
      </c>
      <c r="G777" s="29">
        <v>64.19</v>
      </c>
      <c r="H777" s="53">
        <v>1.2222999999999999</v>
      </c>
      <c r="I777" s="46">
        <v>1.5340400000000001</v>
      </c>
      <c r="J777" s="70">
        <f t="shared" si="30"/>
        <v>2.7563399999999998</v>
      </c>
      <c r="K777" s="76">
        <f>TRUNC(G777*(H777+I777),2)</f>
        <v>176.92</v>
      </c>
    </row>
    <row r="778" spans="1:11">
      <c r="A778" s="4"/>
      <c r="B778" s="29"/>
      <c r="C778" s="29"/>
      <c r="D778" s="4"/>
      <c r="E778" s="4"/>
      <c r="F778" s="29"/>
      <c r="G778" s="29"/>
      <c r="H778" s="53">
        <v>0</v>
      </c>
      <c r="I778" s="46">
        <v>0</v>
      </c>
      <c r="J778" s="70">
        <f t="shared" si="30"/>
        <v>0</v>
      </c>
      <c r="K778" s="76">
        <f>TRUNC(G778*(H778+I778),2)</f>
        <v>0</v>
      </c>
    </row>
    <row r="779" spans="1:11">
      <c r="A779" s="19" t="s">
        <v>178</v>
      </c>
      <c r="B779" s="30" t="s">
        <v>20</v>
      </c>
      <c r="C779" s="30"/>
      <c r="D779" s="19" t="s">
        <v>1302</v>
      </c>
      <c r="E779" s="30"/>
      <c r="F779" s="30"/>
      <c r="G779" s="30"/>
      <c r="H779" s="54"/>
      <c r="I779" s="44">
        <v>0</v>
      </c>
      <c r="J779" s="71">
        <f t="shared" si="30"/>
        <v>0</v>
      </c>
      <c r="K779" s="78">
        <f>K780+K781</f>
        <v>155.56</v>
      </c>
    </row>
    <row r="780" spans="1:11">
      <c r="A780" s="4" t="s">
        <v>186</v>
      </c>
      <c r="B780" s="29" t="s">
        <v>65</v>
      </c>
      <c r="C780" s="29" t="s">
        <v>197</v>
      </c>
      <c r="D780" s="4" t="s">
        <v>200</v>
      </c>
      <c r="E780" s="4" t="s">
        <v>28</v>
      </c>
      <c r="F780" s="29">
        <v>1</v>
      </c>
      <c r="G780" s="29">
        <v>1</v>
      </c>
      <c r="H780" s="53">
        <v>84.503699999999995</v>
      </c>
      <c r="I780" s="46">
        <v>0</v>
      </c>
      <c r="J780" s="70">
        <f t="shared" si="30"/>
        <v>84.503699999999995</v>
      </c>
      <c r="K780" s="76">
        <f>TRUNC(G780*(H780+I780),2)</f>
        <v>84.5</v>
      </c>
    </row>
    <row r="781" spans="1:11">
      <c r="A781" s="4" t="s">
        <v>187</v>
      </c>
      <c r="B781" s="29" t="s">
        <v>65</v>
      </c>
      <c r="C781" s="29" t="s">
        <v>198</v>
      </c>
      <c r="D781" s="4" t="s">
        <v>201</v>
      </c>
      <c r="E781" s="4" t="s">
        <v>28</v>
      </c>
      <c r="F781" s="29">
        <v>1</v>
      </c>
      <c r="G781" s="29">
        <v>1</v>
      </c>
      <c r="H781" s="53">
        <v>70.1477</v>
      </c>
      <c r="I781" s="46">
        <v>0.91879</v>
      </c>
      <c r="J781" s="70">
        <f t="shared" si="30"/>
        <v>71.066490000000002</v>
      </c>
      <c r="K781" s="76">
        <f>TRUNC(G781*(H781+I781),2)</f>
        <v>71.06</v>
      </c>
    </row>
    <row r="782" spans="1:11">
      <c r="A782" s="4"/>
      <c r="B782" s="29"/>
      <c r="C782" s="29"/>
      <c r="D782" s="4"/>
      <c r="E782" s="29"/>
      <c r="F782" s="29"/>
      <c r="G782" s="29"/>
      <c r="H782" s="53">
        <v>0</v>
      </c>
      <c r="I782" s="46">
        <v>0</v>
      </c>
      <c r="J782" s="70">
        <f t="shared" si="30"/>
        <v>0</v>
      </c>
      <c r="K782" s="76">
        <f>TRUNC(G782*(H782+I782),2)</f>
        <v>0</v>
      </c>
    </row>
    <row r="783" spans="1:11">
      <c r="A783" s="19">
        <v>10</v>
      </c>
      <c r="B783" s="30" t="s">
        <v>20</v>
      </c>
      <c r="C783" s="30"/>
      <c r="D783" s="19" t="s">
        <v>1303</v>
      </c>
      <c r="E783" s="30"/>
      <c r="F783" s="30"/>
      <c r="G783" s="30"/>
      <c r="H783" s="54"/>
      <c r="I783" s="44">
        <v>0</v>
      </c>
      <c r="J783" s="71">
        <f t="shared" si="30"/>
        <v>0</v>
      </c>
      <c r="K783" s="77">
        <f>K785+K790+K794+K797+K800+K803</f>
        <v>90872.26</v>
      </c>
    </row>
    <row r="784" spans="1:11">
      <c r="A784" s="10" t="s">
        <v>202</v>
      </c>
      <c r="B784" s="57" t="s">
        <v>20</v>
      </c>
      <c r="C784" s="57"/>
      <c r="D784" s="10" t="s">
        <v>269</v>
      </c>
      <c r="E784" s="57"/>
      <c r="F784" s="57"/>
      <c r="G784" s="57"/>
      <c r="H784" s="58">
        <v>0</v>
      </c>
      <c r="I784" s="44">
        <v>0</v>
      </c>
      <c r="J784" s="71">
        <f t="shared" si="30"/>
        <v>0</v>
      </c>
      <c r="K784" s="78">
        <f>K785+K790+K794+K797+K800+K803</f>
        <v>90872.26</v>
      </c>
    </row>
    <row r="785" spans="1:11" ht="19.5">
      <c r="A785" s="10" t="s">
        <v>203</v>
      </c>
      <c r="B785" s="57" t="s">
        <v>20</v>
      </c>
      <c r="C785" s="57"/>
      <c r="D785" s="21" t="s">
        <v>270</v>
      </c>
      <c r="E785" s="57"/>
      <c r="F785" s="57"/>
      <c r="G785" s="57"/>
      <c r="H785" s="58">
        <v>0</v>
      </c>
      <c r="I785" s="44">
        <v>0</v>
      </c>
      <c r="J785" s="71">
        <f t="shared" si="30"/>
        <v>0</v>
      </c>
      <c r="K785" s="78">
        <f>K786+K787+K788</f>
        <v>38530.68</v>
      </c>
    </row>
    <row r="786" spans="1:11">
      <c r="A786" s="4" t="s">
        <v>204</v>
      </c>
      <c r="B786" s="29" t="s">
        <v>20</v>
      </c>
      <c r="C786" s="29">
        <v>260104</v>
      </c>
      <c r="D786" s="4" t="s">
        <v>212</v>
      </c>
      <c r="E786" s="4" t="s">
        <v>4</v>
      </c>
      <c r="F786" s="32">
        <v>1464.45</v>
      </c>
      <c r="G786" s="4">
        <v>1464.45</v>
      </c>
      <c r="H786" s="53">
        <v>0</v>
      </c>
      <c r="I786" s="46">
        <v>4.0935199999999998</v>
      </c>
      <c r="J786" s="70">
        <f t="shared" si="30"/>
        <v>4.0935199999999998</v>
      </c>
      <c r="K786" s="76">
        <f>TRUNC(G786*(H786+I786),2)</f>
        <v>5994.75</v>
      </c>
    </row>
    <row r="787" spans="1:11">
      <c r="A787" s="4" t="s">
        <v>205</v>
      </c>
      <c r="B787" s="29" t="s">
        <v>20</v>
      </c>
      <c r="C787" s="29">
        <v>261001</v>
      </c>
      <c r="D787" s="4" t="s">
        <v>213</v>
      </c>
      <c r="E787" s="4" t="s">
        <v>4</v>
      </c>
      <c r="F787" s="32">
        <v>1964.45</v>
      </c>
      <c r="G787" s="32">
        <v>1964.45</v>
      </c>
      <c r="H787" s="56">
        <v>3.6013000000000002</v>
      </c>
      <c r="I787" s="46">
        <v>6.1361800000000004</v>
      </c>
      <c r="J787" s="70">
        <f t="shared" si="30"/>
        <v>9.7374800000000015</v>
      </c>
      <c r="K787" s="76">
        <f>TRUNC(G787*(H787+I787),2)</f>
        <v>19128.79</v>
      </c>
    </row>
    <row r="788" spans="1:11">
      <c r="A788" s="4" t="s">
        <v>209</v>
      </c>
      <c r="B788" s="29" t="s">
        <v>20</v>
      </c>
      <c r="C788" s="29">
        <v>261300</v>
      </c>
      <c r="D788" s="4" t="s">
        <v>214</v>
      </c>
      <c r="E788" s="4" t="s">
        <v>4</v>
      </c>
      <c r="F788" s="32">
        <v>1464.45</v>
      </c>
      <c r="G788" s="32">
        <v>1464.45</v>
      </c>
      <c r="H788" s="56">
        <v>1.6079000000000001</v>
      </c>
      <c r="I788" s="46">
        <v>7.5471700000000004</v>
      </c>
      <c r="J788" s="70">
        <f t="shared" si="30"/>
        <v>9.1550700000000003</v>
      </c>
      <c r="K788" s="76">
        <f>TRUNC(G788*(H788+I788),2)</f>
        <v>13407.14</v>
      </c>
    </row>
    <row r="789" spans="1:11">
      <c r="A789" s="4"/>
      <c r="B789" s="29"/>
      <c r="C789" s="29"/>
      <c r="D789" s="4"/>
      <c r="E789" s="4"/>
      <c r="F789" s="32"/>
      <c r="G789" s="32"/>
      <c r="H789" s="56">
        <v>0</v>
      </c>
      <c r="I789" s="46">
        <v>0</v>
      </c>
      <c r="J789" s="70">
        <f t="shared" si="30"/>
        <v>0</v>
      </c>
      <c r="K789" s="76">
        <f>TRUNC(G789*(H789+I789),2)</f>
        <v>0</v>
      </c>
    </row>
    <row r="790" spans="1:11">
      <c r="A790" s="19" t="s">
        <v>206</v>
      </c>
      <c r="B790" s="30" t="s">
        <v>20</v>
      </c>
      <c r="C790" s="30"/>
      <c r="D790" s="19" t="s">
        <v>1304</v>
      </c>
      <c r="E790" s="30"/>
      <c r="F790" s="30"/>
      <c r="G790" s="30"/>
      <c r="H790" s="54"/>
      <c r="I790" s="44">
        <v>0</v>
      </c>
      <c r="J790" s="71">
        <f t="shared" si="30"/>
        <v>0</v>
      </c>
      <c r="K790" s="80">
        <f>K791+K792</f>
        <v>15352.33</v>
      </c>
    </row>
    <row r="791" spans="1:11">
      <c r="A791" s="4" t="s">
        <v>215</v>
      </c>
      <c r="B791" s="29" t="s">
        <v>20</v>
      </c>
      <c r="C791" s="29">
        <v>260105</v>
      </c>
      <c r="D791" s="4" t="s">
        <v>221</v>
      </c>
      <c r="E791" s="4" t="s">
        <v>4</v>
      </c>
      <c r="F791" s="32">
        <v>568.5</v>
      </c>
      <c r="G791" s="29">
        <v>568.5</v>
      </c>
      <c r="H791" s="53">
        <v>1.6653</v>
      </c>
      <c r="I791" s="46">
        <v>5.1189499999999999</v>
      </c>
      <c r="J791" s="70">
        <f t="shared" si="30"/>
        <v>6.7842500000000001</v>
      </c>
      <c r="K791" s="76">
        <f>TRUNC(G791*(H791+I791),2)</f>
        <v>3856.84</v>
      </c>
    </row>
    <row r="792" spans="1:11">
      <c r="A792" s="4" t="s">
        <v>216</v>
      </c>
      <c r="B792" s="29" t="s">
        <v>20</v>
      </c>
      <c r="C792" s="29">
        <v>261602</v>
      </c>
      <c r="D792" s="12" t="s">
        <v>190</v>
      </c>
      <c r="E792" s="4" t="s">
        <v>4</v>
      </c>
      <c r="F792" s="32">
        <v>568.5</v>
      </c>
      <c r="G792" s="29">
        <v>568.5</v>
      </c>
      <c r="H792" s="53">
        <v>8.7202999999999999</v>
      </c>
      <c r="I792" s="46">
        <v>11.500450000000001</v>
      </c>
      <c r="J792" s="70">
        <f t="shared" si="30"/>
        <v>20.220750000000002</v>
      </c>
      <c r="K792" s="76">
        <f>TRUNC(G792*(H792+I792),2)</f>
        <v>11495.49</v>
      </c>
    </row>
    <row r="793" spans="1:11">
      <c r="A793" s="4"/>
      <c r="B793" s="29"/>
      <c r="C793" s="29"/>
      <c r="D793" s="12"/>
      <c r="E793" s="4"/>
      <c r="F793" s="32"/>
      <c r="G793" s="29"/>
      <c r="H793" s="53">
        <v>0</v>
      </c>
      <c r="I793" s="46">
        <v>0</v>
      </c>
      <c r="J793" s="70">
        <f t="shared" si="30"/>
        <v>0</v>
      </c>
      <c r="K793" s="76">
        <f>TRUNC(G793*(H793+I793),2)</f>
        <v>0</v>
      </c>
    </row>
    <row r="794" spans="1:11">
      <c r="A794" s="19" t="s">
        <v>210</v>
      </c>
      <c r="B794" s="30" t="s">
        <v>20</v>
      </c>
      <c r="C794" s="30"/>
      <c r="D794" s="19" t="s">
        <v>1305</v>
      </c>
      <c r="E794" s="30"/>
      <c r="F794" s="30"/>
      <c r="G794" s="30"/>
      <c r="H794" s="54"/>
      <c r="I794" s="44">
        <v>0</v>
      </c>
      <c r="J794" s="71">
        <f t="shared" si="30"/>
        <v>0</v>
      </c>
      <c r="K794" s="80">
        <f>K795</f>
        <v>5161.95</v>
      </c>
    </row>
    <row r="795" spans="1:11">
      <c r="A795" s="4" t="s">
        <v>217</v>
      </c>
      <c r="B795" s="29" t="s">
        <v>20</v>
      </c>
      <c r="C795" s="29">
        <v>261609</v>
      </c>
      <c r="D795" s="4" t="s">
        <v>195</v>
      </c>
      <c r="E795" s="4" t="s">
        <v>4</v>
      </c>
      <c r="F795" s="32">
        <v>430.4</v>
      </c>
      <c r="G795" s="29">
        <v>430.4</v>
      </c>
      <c r="H795" s="53">
        <v>8.9170999999999996</v>
      </c>
      <c r="I795" s="46">
        <v>3.0762900000000002</v>
      </c>
      <c r="J795" s="70">
        <f t="shared" si="30"/>
        <v>11.99339</v>
      </c>
      <c r="K795" s="76">
        <f t="shared" ref="K795:K851" si="31">TRUNC(G795*(H795+I795),2)</f>
        <v>5161.95</v>
      </c>
    </row>
    <row r="796" spans="1:11">
      <c r="A796" s="4"/>
      <c r="B796" s="29"/>
      <c r="C796" s="29"/>
      <c r="D796" s="4"/>
      <c r="E796" s="4"/>
      <c r="F796" s="32"/>
      <c r="G796" s="29"/>
      <c r="H796" s="53">
        <v>0</v>
      </c>
      <c r="I796" s="46">
        <v>0</v>
      </c>
      <c r="J796" s="70">
        <f t="shared" si="30"/>
        <v>0</v>
      </c>
      <c r="K796" s="76">
        <f t="shared" si="31"/>
        <v>0</v>
      </c>
    </row>
    <row r="797" spans="1:11">
      <c r="A797" s="19" t="s">
        <v>219</v>
      </c>
      <c r="B797" s="30" t="s">
        <v>20</v>
      </c>
      <c r="C797" s="30"/>
      <c r="D797" s="19" t="s">
        <v>1306</v>
      </c>
      <c r="E797" s="30"/>
      <c r="F797" s="30"/>
      <c r="G797" s="30"/>
      <c r="H797" s="54"/>
      <c r="I797" s="44">
        <v>0</v>
      </c>
      <c r="J797" s="71">
        <f t="shared" si="30"/>
        <v>0</v>
      </c>
      <c r="K797" s="80">
        <f>K798</f>
        <v>13470.51</v>
      </c>
    </row>
    <row r="798" spans="1:11">
      <c r="A798" s="4" t="s">
        <v>207</v>
      </c>
      <c r="B798" s="29" t="s">
        <v>20</v>
      </c>
      <c r="C798" s="29">
        <v>261000</v>
      </c>
      <c r="D798" s="4" t="s">
        <v>170</v>
      </c>
      <c r="E798" s="4" t="s">
        <v>4</v>
      </c>
      <c r="F798" s="32">
        <v>1230.78</v>
      </c>
      <c r="G798" s="32">
        <v>1230.78</v>
      </c>
      <c r="H798" s="56">
        <v>4.5446999999999997</v>
      </c>
      <c r="I798" s="46">
        <v>6.4</v>
      </c>
      <c r="J798" s="70">
        <f t="shared" si="30"/>
        <v>10.944700000000001</v>
      </c>
      <c r="K798" s="76">
        <f t="shared" si="31"/>
        <v>13470.51</v>
      </c>
    </row>
    <row r="799" spans="1:11">
      <c r="A799" s="4"/>
      <c r="B799" s="29"/>
      <c r="C799" s="29"/>
      <c r="D799" s="4"/>
      <c r="E799" s="4"/>
      <c r="F799" s="32"/>
      <c r="G799" s="32"/>
      <c r="H799" s="56">
        <v>0</v>
      </c>
      <c r="I799" s="46">
        <v>0</v>
      </c>
      <c r="J799" s="70">
        <f t="shared" si="30"/>
        <v>0</v>
      </c>
      <c r="K799" s="76">
        <f t="shared" si="31"/>
        <v>0</v>
      </c>
    </row>
    <row r="800" spans="1:11">
      <c r="A800" s="19" t="s">
        <v>218</v>
      </c>
      <c r="B800" s="30" t="s">
        <v>20</v>
      </c>
      <c r="C800" s="30"/>
      <c r="D800" s="19" t="s">
        <v>1307</v>
      </c>
      <c r="E800" s="30"/>
      <c r="F800" s="30"/>
      <c r="G800" s="30"/>
      <c r="H800" s="54"/>
      <c r="I800" s="44">
        <v>0</v>
      </c>
      <c r="J800" s="71">
        <f t="shared" si="30"/>
        <v>0</v>
      </c>
      <c r="K800" s="80">
        <f>K801</f>
        <v>17605.73</v>
      </c>
    </row>
    <row r="801" spans="1:11">
      <c r="A801" s="4" t="s">
        <v>208</v>
      </c>
      <c r="B801" s="29" t="s">
        <v>20</v>
      </c>
      <c r="C801" s="29">
        <v>261000</v>
      </c>
      <c r="D801" s="4" t="s">
        <v>180</v>
      </c>
      <c r="E801" s="4" t="s">
        <v>4</v>
      </c>
      <c r="F801" s="32">
        <v>1594.5</v>
      </c>
      <c r="G801" s="32">
        <v>1594.5</v>
      </c>
      <c r="H801" s="56">
        <v>4.5347</v>
      </c>
      <c r="I801" s="46">
        <v>6.5068400000000004</v>
      </c>
      <c r="J801" s="70">
        <f t="shared" si="30"/>
        <v>11.041540000000001</v>
      </c>
      <c r="K801" s="81">
        <f t="shared" si="31"/>
        <v>17605.73</v>
      </c>
    </row>
    <row r="802" spans="1:11">
      <c r="A802" s="4"/>
      <c r="B802" s="29"/>
      <c r="C802" s="29"/>
      <c r="D802" s="4"/>
      <c r="E802" s="4"/>
      <c r="F802" s="32"/>
      <c r="G802" s="32"/>
      <c r="H802" s="56">
        <v>0</v>
      </c>
      <c r="I802" s="46">
        <v>0</v>
      </c>
      <c r="J802" s="70">
        <f t="shared" si="30"/>
        <v>0</v>
      </c>
      <c r="K802" s="76">
        <f t="shared" si="31"/>
        <v>0</v>
      </c>
    </row>
    <row r="803" spans="1:11">
      <c r="A803" s="19" t="s">
        <v>220</v>
      </c>
      <c r="B803" s="30" t="s">
        <v>20</v>
      </c>
      <c r="C803" s="30"/>
      <c r="D803" s="19" t="s">
        <v>1308</v>
      </c>
      <c r="E803" s="30"/>
      <c r="F803" s="30"/>
      <c r="G803" s="30"/>
      <c r="H803" s="54"/>
      <c r="I803" s="44">
        <v>0</v>
      </c>
      <c r="J803" s="71">
        <f t="shared" si="30"/>
        <v>0</v>
      </c>
      <c r="K803" s="78">
        <f>K804</f>
        <v>751.06</v>
      </c>
    </row>
    <row r="804" spans="1:11">
      <c r="A804" s="4" t="s">
        <v>222</v>
      </c>
      <c r="B804" s="29" t="s">
        <v>20</v>
      </c>
      <c r="C804" s="29">
        <v>261620</v>
      </c>
      <c r="D804" s="4" t="s">
        <v>224</v>
      </c>
      <c r="E804" s="4" t="s">
        <v>4</v>
      </c>
      <c r="F804" s="29">
        <v>7.2</v>
      </c>
      <c r="G804" s="29">
        <v>7.2</v>
      </c>
      <c r="H804" s="53">
        <v>1.9688000000000001</v>
      </c>
      <c r="I804" s="46">
        <v>102.34619000000001</v>
      </c>
      <c r="J804" s="70">
        <f t="shared" si="30"/>
        <v>104.31499000000001</v>
      </c>
      <c r="K804" s="76">
        <f t="shared" si="31"/>
        <v>751.06</v>
      </c>
    </row>
    <row r="805" spans="1:11">
      <c r="A805" s="29"/>
      <c r="B805" s="29"/>
      <c r="C805" s="29"/>
      <c r="D805" s="29"/>
      <c r="E805" s="29"/>
      <c r="F805" s="29"/>
      <c r="G805" s="29"/>
      <c r="H805" s="53">
        <v>0</v>
      </c>
      <c r="I805" s="46">
        <v>0</v>
      </c>
      <c r="J805" s="70">
        <f t="shared" si="30"/>
        <v>0</v>
      </c>
      <c r="K805" s="76">
        <f t="shared" si="31"/>
        <v>0</v>
      </c>
    </row>
    <row r="806" spans="1:11">
      <c r="A806" s="19">
        <v>11</v>
      </c>
      <c r="B806" s="30" t="s">
        <v>20</v>
      </c>
      <c r="C806" s="30"/>
      <c r="D806" s="19" t="s">
        <v>225</v>
      </c>
      <c r="E806" s="19" t="s">
        <v>16</v>
      </c>
      <c r="F806" s="30">
        <v>1</v>
      </c>
      <c r="G806" s="30">
        <v>1</v>
      </c>
      <c r="H806" s="54"/>
      <c r="I806" s="44">
        <v>0</v>
      </c>
      <c r="J806" s="71">
        <f t="shared" si="30"/>
        <v>0</v>
      </c>
      <c r="K806" s="77">
        <f>K807+K818+K822+K826+K830+K835+K838+K848+K813</f>
        <v>27193.810000000005</v>
      </c>
    </row>
    <row r="807" spans="1:11" ht="19.5" customHeight="1">
      <c r="A807" s="19" t="s">
        <v>211</v>
      </c>
      <c r="B807" s="30" t="s">
        <v>20</v>
      </c>
      <c r="C807" s="30"/>
      <c r="D807" s="19" t="s">
        <v>1271</v>
      </c>
      <c r="E807" s="30"/>
      <c r="F807" s="30"/>
      <c r="G807" s="30"/>
      <c r="H807" s="54"/>
      <c r="I807" s="44">
        <v>0</v>
      </c>
      <c r="J807" s="71">
        <f t="shared" si="30"/>
        <v>0</v>
      </c>
      <c r="K807" s="78">
        <f>K808+K809</f>
        <v>349.39</v>
      </c>
    </row>
    <row r="808" spans="1:11" ht="21.75" customHeight="1">
      <c r="A808" s="4" t="s">
        <v>223</v>
      </c>
      <c r="B808" s="29" t="s">
        <v>20</v>
      </c>
      <c r="C808" s="29">
        <v>40101</v>
      </c>
      <c r="D808" s="4" t="s">
        <v>226</v>
      </c>
      <c r="E808" s="4" t="s">
        <v>25</v>
      </c>
      <c r="F808" s="29">
        <v>8</v>
      </c>
      <c r="G808" s="29">
        <v>8</v>
      </c>
      <c r="H808" s="53">
        <v>0</v>
      </c>
      <c r="I808" s="46">
        <v>26.267430000000001</v>
      </c>
      <c r="J808" s="70">
        <f t="shared" si="30"/>
        <v>26.267430000000001</v>
      </c>
      <c r="K808" s="76">
        <f t="shared" si="31"/>
        <v>210.13</v>
      </c>
    </row>
    <row r="809" spans="1:11">
      <c r="A809" s="4" t="s">
        <v>227</v>
      </c>
      <c r="B809" s="29" t="s">
        <v>20</v>
      </c>
      <c r="C809" s="29">
        <v>40902</v>
      </c>
      <c r="D809" s="4" t="s">
        <v>240</v>
      </c>
      <c r="E809" s="4" t="s">
        <v>25</v>
      </c>
      <c r="F809" s="29">
        <v>8</v>
      </c>
      <c r="G809" s="29">
        <v>8</v>
      </c>
      <c r="H809" s="53">
        <v>0</v>
      </c>
      <c r="I809" s="46">
        <v>17.407710000000002</v>
      </c>
      <c r="J809" s="70">
        <f t="shared" si="30"/>
        <v>17.407710000000002</v>
      </c>
      <c r="K809" s="76">
        <f t="shared" si="31"/>
        <v>139.26</v>
      </c>
    </row>
    <row r="810" spans="1:11">
      <c r="A810" s="4"/>
      <c r="B810" s="29"/>
      <c r="C810" s="29"/>
      <c r="D810" s="4"/>
      <c r="E810" s="4"/>
      <c r="F810" s="29"/>
      <c r="G810" s="29"/>
      <c r="H810" s="53">
        <v>0</v>
      </c>
      <c r="I810" s="46">
        <v>0</v>
      </c>
      <c r="J810" s="70">
        <f t="shared" si="30"/>
        <v>0</v>
      </c>
      <c r="K810" s="76">
        <f t="shared" si="31"/>
        <v>0</v>
      </c>
    </row>
    <row r="811" spans="1:11">
      <c r="A811" s="19" t="s">
        <v>232</v>
      </c>
      <c r="B811" s="30" t="s">
        <v>2</v>
      </c>
      <c r="C811" s="30"/>
      <c r="D811" s="19" t="s">
        <v>1309</v>
      </c>
      <c r="E811" s="30"/>
      <c r="F811" s="30"/>
      <c r="G811" s="30"/>
      <c r="H811" s="54"/>
      <c r="I811" s="44">
        <v>0</v>
      </c>
      <c r="J811" s="71">
        <f t="shared" si="30"/>
        <v>0</v>
      </c>
      <c r="K811" s="78">
        <f>K812+K817+K822+K826+K830+K835</f>
        <v>2859.1800000000003</v>
      </c>
    </row>
    <row r="812" spans="1:11">
      <c r="A812" s="10" t="s">
        <v>228</v>
      </c>
      <c r="B812" s="57" t="s">
        <v>2</v>
      </c>
      <c r="C812" s="57"/>
      <c r="D812" s="10" t="s">
        <v>1310</v>
      </c>
      <c r="E812" s="57"/>
      <c r="F812" s="57"/>
      <c r="G812" s="57"/>
      <c r="H812" s="58">
        <v>0</v>
      </c>
      <c r="I812" s="44">
        <v>0</v>
      </c>
      <c r="J812" s="71">
        <f t="shared" si="30"/>
        <v>0</v>
      </c>
      <c r="K812" s="78">
        <f>K813</f>
        <v>332.08</v>
      </c>
    </row>
    <row r="813" spans="1:11">
      <c r="A813" s="10" t="s">
        <v>237</v>
      </c>
      <c r="B813" s="57" t="s">
        <v>2</v>
      </c>
      <c r="C813" s="57"/>
      <c r="D813" s="10" t="s">
        <v>1311</v>
      </c>
      <c r="E813" s="57"/>
      <c r="F813" s="57"/>
      <c r="G813" s="57"/>
      <c r="H813" s="58">
        <v>0</v>
      </c>
      <c r="I813" s="44">
        <v>0</v>
      </c>
      <c r="J813" s="71">
        <f t="shared" si="30"/>
        <v>0</v>
      </c>
      <c r="K813" s="78">
        <f>K814+K815</f>
        <v>332.08</v>
      </c>
    </row>
    <row r="814" spans="1:11">
      <c r="A814" s="4" t="s">
        <v>238</v>
      </c>
      <c r="B814" s="29" t="s">
        <v>20</v>
      </c>
      <c r="C814" s="29">
        <v>80926</v>
      </c>
      <c r="D814" s="4" t="s">
        <v>241</v>
      </c>
      <c r="E814" s="4" t="s">
        <v>16</v>
      </c>
      <c r="F814" s="29">
        <v>1</v>
      </c>
      <c r="G814" s="29">
        <v>1</v>
      </c>
      <c r="H814" s="53">
        <v>59.3765</v>
      </c>
      <c r="I814" s="46">
        <v>17.79327</v>
      </c>
      <c r="J814" s="70">
        <f t="shared" si="30"/>
        <v>77.16977</v>
      </c>
      <c r="K814" s="76">
        <f t="shared" si="31"/>
        <v>77.16</v>
      </c>
    </row>
    <row r="815" spans="1:11">
      <c r="A815" s="4" t="s">
        <v>233</v>
      </c>
      <c r="B815" s="29" t="s">
        <v>20</v>
      </c>
      <c r="C815" s="29">
        <v>80910</v>
      </c>
      <c r="D815" s="4" t="s">
        <v>242</v>
      </c>
      <c r="E815" s="4" t="s">
        <v>16</v>
      </c>
      <c r="F815" s="29">
        <v>1</v>
      </c>
      <c r="G815" s="29">
        <v>1</v>
      </c>
      <c r="H815" s="53">
        <v>221.37819999999999</v>
      </c>
      <c r="I815" s="46">
        <v>33.543889999999998</v>
      </c>
      <c r="J815" s="70">
        <f t="shared" si="30"/>
        <v>254.92209</v>
      </c>
      <c r="K815" s="76">
        <f t="shared" si="31"/>
        <v>254.92</v>
      </c>
    </row>
    <row r="816" spans="1:11">
      <c r="A816" s="4"/>
      <c r="B816" s="29"/>
      <c r="C816" s="29"/>
      <c r="D816" s="4"/>
      <c r="E816" s="4"/>
      <c r="F816" s="29"/>
      <c r="G816" s="29"/>
      <c r="H816" s="53">
        <v>0</v>
      </c>
      <c r="I816" s="46">
        <v>0</v>
      </c>
      <c r="J816" s="70">
        <f t="shared" si="30"/>
        <v>0</v>
      </c>
      <c r="K816" s="76">
        <f t="shared" si="31"/>
        <v>0</v>
      </c>
    </row>
    <row r="817" spans="1:11" s="3" customFormat="1">
      <c r="A817" s="10" t="s">
        <v>234</v>
      </c>
      <c r="B817" s="57" t="s">
        <v>2</v>
      </c>
      <c r="C817" s="57"/>
      <c r="D817" s="10" t="s">
        <v>1312</v>
      </c>
      <c r="E817" s="57"/>
      <c r="F817" s="57"/>
      <c r="G817" s="57"/>
      <c r="H817" s="58">
        <v>0</v>
      </c>
      <c r="I817" s="44">
        <v>0</v>
      </c>
      <c r="J817" s="71">
        <f t="shared" ref="J817:J880" si="32">H817+I817</f>
        <v>0</v>
      </c>
      <c r="K817" s="78">
        <f>K818+K822+K826+K830</f>
        <v>1593.51</v>
      </c>
    </row>
    <row r="818" spans="1:11">
      <c r="A818" s="10" t="s">
        <v>235</v>
      </c>
      <c r="B818" s="57" t="s">
        <v>2</v>
      </c>
      <c r="C818" s="57"/>
      <c r="D818" s="10" t="s">
        <v>1313</v>
      </c>
      <c r="E818" s="57"/>
      <c r="F818" s="57"/>
      <c r="G818" s="57"/>
      <c r="H818" s="58">
        <v>0</v>
      </c>
      <c r="I818" s="44">
        <v>0</v>
      </c>
      <c r="J818" s="71">
        <f t="shared" si="32"/>
        <v>0</v>
      </c>
      <c r="K818" s="78">
        <f>K819+K820</f>
        <v>1235.01</v>
      </c>
    </row>
    <row r="819" spans="1:11">
      <c r="A819" s="4" t="s">
        <v>243</v>
      </c>
      <c r="B819" s="29" t="s">
        <v>20</v>
      </c>
      <c r="C819" s="29">
        <v>81003</v>
      </c>
      <c r="D819" s="4" t="s">
        <v>245</v>
      </c>
      <c r="E819" s="4" t="s">
        <v>67</v>
      </c>
      <c r="F819" s="29">
        <v>42</v>
      </c>
      <c r="G819" s="29">
        <v>42</v>
      </c>
      <c r="H819" s="53">
        <v>3.2896000000000001</v>
      </c>
      <c r="I819" s="46">
        <v>3.5028700000000002</v>
      </c>
      <c r="J819" s="70">
        <f t="shared" si="32"/>
        <v>6.7924699999999998</v>
      </c>
      <c r="K819" s="76">
        <f t="shared" si="31"/>
        <v>285.27999999999997</v>
      </c>
    </row>
    <row r="820" spans="1:11">
      <c r="A820" s="4" t="s">
        <v>244</v>
      </c>
      <c r="B820" s="29" t="s">
        <v>20</v>
      </c>
      <c r="C820" s="29">
        <v>81008</v>
      </c>
      <c r="D820" s="4" t="s">
        <v>246</v>
      </c>
      <c r="E820" s="4" t="s">
        <v>67</v>
      </c>
      <c r="F820" s="29">
        <v>21</v>
      </c>
      <c r="G820" s="29">
        <v>21</v>
      </c>
      <c r="H820" s="53">
        <v>33.379800000000003</v>
      </c>
      <c r="I820" s="46">
        <v>11.845578</v>
      </c>
      <c r="J820" s="70">
        <f t="shared" si="32"/>
        <v>45.225378000000006</v>
      </c>
      <c r="K820" s="76">
        <f t="shared" si="31"/>
        <v>949.73</v>
      </c>
    </row>
    <row r="821" spans="1:11">
      <c r="A821" s="4"/>
      <c r="B821" s="29"/>
      <c r="C821" s="29"/>
      <c r="D821" s="4"/>
      <c r="E821" s="4"/>
      <c r="F821" s="29"/>
      <c r="G821" s="29"/>
      <c r="H821" s="53">
        <v>0</v>
      </c>
      <c r="I821" s="46">
        <v>0</v>
      </c>
      <c r="J821" s="70">
        <f t="shared" si="32"/>
        <v>0</v>
      </c>
      <c r="K821" s="76">
        <f t="shared" si="31"/>
        <v>0</v>
      </c>
    </row>
    <row r="822" spans="1:11" s="3" customFormat="1">
      <c r="A822" s="10" t="s">
        <v>239</v>
      </c>
      <c r="B822" s="57" t="s">
        <v>2</v>
      </c>
      <c r="C822" s="57"/>
      <c r="D822" s="10" t="s">
        <v>1314</v>
      </c>
      <c r="E822" s="57"/>
      <c r="F822" s="57"/>
      <c r="G822" s="57"/>
      <c r="H822" s="58">
        <v>0</v>
      </c>
      <c r="I822" s="44">
        <v>0</v>
      </c>
      <c r="J822" s="71">
        <f t="shared" si="32"/>
        <v>0</v>
      </c>
      <c r="K822" s="78">
        <f>K823+K824</f>
        <v>51.14</v>
      </c>
    </row>
    <row r="823" spans="1:11">
      <c r="A823" s="4" t="s">
        <v>229</v>
      </c>
      <c r="B823" s="29" t="s">
        <v>20</v>
      </c>
      <c r="C823" s="29">
        <v>81066</v>
      </c>
      <c r="D823" s="4" t="s">
        <v>247</v>
      </c>
      <c r="E823" s="29" t="s">
        <v>16</v>
      </c>
      <c r="F823" s="29">
        <v>1</v>
      </c>
      <c r="G823" s="29">
        <v>1</v>
      </c>
      <c r="H823" s="53">
        <v>0.87780000000000002</v>
      </c>
      <c r="I823" s="46">
        <v>2.6251000000000002</v>
      </c>
      <c r="J823" s="70">
        <f t="shared" si="32"/>
        <v>3.5029000000000003</v>
      </c>
      <c r="K823" s="76">
        <f t="shared" si="31"/>
        <v>3.5</v>
      </c>
    </row>
    <row r="824" spans="1:11">
      <c r="A824" s="4" t="s">
        <v>236</v>
      </c>
      <c r="B824" s="29" t="s">
        <v>20</v>
      </c>
      <c r="C824" s="29">
        <v>81071</v>
      </c>
      <c r="D824" s="4" t="s">
        <v>248</v>
      </c>
      <c r="E824" s="29" t="s">
        <v>16</v>
      </c>
      <c r="F824" s="29">
        <v>2</v>
      </c>
      <c r="G824" s="29">
        <v>2</v>
      </c>
      <c r="H824" s="53">
        <v>18.4331</v>
      </c>
      <c r="I824" s="46">
        <v>5.3896600000000001</v>
      </c>
      <c r="J824" s="70">
        <f t="shared" si="32"/>
        <v>23.822759999999999</v>
      </c>
      <c r="K824" s="76">
        <f t="shared" si="31"/>
        <v>47.64</v>
      </c>
    </row>
    <row r="825" spans="1:11">
      <c r="A825" s="4"/>
      <c r="B825" s="29"/>
      <c r="C825" s="29"/>
      <c r="D825" s="4"/>
      <c r="E825" s="29"/>
      <c r="F825" s="29"/>
      <c r="G825" s="29"/>
      <c r="H825" s="53">
        <v>0</v>
      </c>
      <c r="I825" s="46">
        <v>0</v>
      </c>
      <c r="J825" s="70">
        <f t="shared" si="32"/>
        <v>0</v>
      </c>
      <c r="K825" s="76">
        <f t="shared" si="31"/>
        <v>0</v>
      </c>
    </row>
    <row r="826" spans="1:11" s="3" customFormat="1">
      <c r="A826" s="10" t="s">
        <v>230</v>
      </c>
      <c r="B826" s="57" t="s">
        <v>2</v>
      </c>
      <c r="C826" s="57"/>
      <c r="D826" s="10" t="s">
        <v>1315</v>
      </c>
      <c r="E826" s="57"/>
      <c r="F826" s="57"/>
      <c r="G826" s="57"/>
      <c r="H826" s="58">
        <v>0</v>
      </c>
      <c r="I826" s="44">
        <v>0</v>
      </c>
      <c r="J826" s="71">
        <f t="shared" si="32"/>
        <v>0</v>
      </c>
      <c r="K826" s="78">
        <f>K827+K828</f>
        <v>212.28</v>
      </c>
    </row>
    <row r="827" spans="1:11" ht="19.5">
      <c r="A827" s="4" t="s">
        <v>231</v>
      </c>
      <c r="B827" s="29" t="s">
        <v>2</v>
      </c>
      <c r="C827" s="29">
        <v>89481</v>
      </c>
      <c r="D827" s="12" t="s">
        <v>254</v>
      </c>
      <c r="E827" s="29" t="s">
        <v>16</v>
      </c>
      <c r="F827" s="29">
        <v>4</v>
      </c>
      <c r="G827" s="29">
        <v>4</v>
      </c>
      <c r="H827" s="53">
        <v>2.1082999999999998</v>
      </c>
      <c r="I827" s="46">
        <v>2.0098400000000001</v>
      </c>
      <c r="J827" s="70">
        <f t="shared" si="32"/>
        <v>4.1181400000000004</v>
      </c>
      <c r="K827" s="76">
        <f t="shared" si="31"/>
        <v>16.47</v>
      </c>
    </row>
    <row r="828" spans="1:11">
      <c r="A828" s="4" t="s">
        <v>249</v>
      </c>
      <c r="B828" s="29" t="s">
        <v>2</v>
      </c>
      <c r="C828" s="29">
        <v>89513</v>
      </c>
      <c r="D828" s="4" t="s">
        <v>255</v>
      </c>
      <c r="E828" s="4" t="s">
        <v>16</v>
      </c>
      <c r="F828" s="29">
        <v>2</v>
      </c>
      <c r="G828" s="29">
        <v>2</v>
      </c>
      <c r="H828" s="53">
        <v>92.657899999999998</v>
      </c>
      <c r="I828" s="46">
        <v>5.25021</v>
      </c>
      <c r="J828" s="70">
        <f t="shared" si="32"/>
        <v>97.908109999999994</v>
      </c>
      <c r="K828" s="76">
        <f t="shared" si="31"/>
        <v>195.81</v>
      </c>
    </row>
    <row r="829" spans="1:11">
      <c r="A829" s="4"/>
      <c r="B829" s="29"/>
      <c r="C829" s="29"/>
      <c r="D829" s="4"/>
      <c r="E829" s="4"/>
      <c r="F829" s="29"/>
      <c r="G829" s="29"/>
      <c r="H829" s="53">
        <v>0</v>
      </c>
      <c r="I829" s="46">
        <v>0</v>
      </c>
      <c r="J829" s="70">
        <f t="shared" si="32"/>
        <v>0</v>
      </c>
      <c r="K829" s="76">
        <f t="shared" si="31"/>
        <v>0</v>
      </c>
    </row>
    <row r="830" spans="1:11" s="3" customFormat="1">
      <c r="A830" s="10" t="s">
        <v>250</v>
      </c>
      <c r="B830" s="57" t="s">
        <v>2</v>
      </c>
      <c r="C830" s="57"/>
      <c r="D830" s="10" t="s">
        <v>1316</v>
      </c>
      <c r="E830" s="57"/>
      <c r="F830" s="57"/>
      <c r="G830" s="57"/>
      <c r="H830" s="58">
        <v>0</v>
      </c>
      <c r="I830" s="44">
        <v>0</v>
      </c>
      <c r="J830" s="71">
        <f t="shared" si="32"/>
        <v>0</v>
      </c>
      <c r="K830" s="78">
        <f>K831+K832</f>
        <v>95.08</v>
      </c>
    </row>
    <row r="831" spans="1:11">
      <c r="A831" s="4" t="s">
        <v>256</v>
      </c>
      <c r="B831" s="29" t="s">
        <v>20</v>
      </c>
      <c r="C831" s="29">
        <v>81501</v>
      </c>
      <c r="D831" s="4" t="s">
        <v>258</v>
      </c>
      <c r="E831" s="4" t="s">
        <v>16</v>
      </c>
      <c r="F831" s="29">
        <v>1</v>
      </c>
      <c r="G831" s="29">
        <v>1</v>
      </c>
      <c r="H831" s="53">
        <v>53.265000000000001</v>
      </c>
      <c r="I831" s="46">
        <v>0</v>
      </c>
      <c r="J831" s="70">
        <f t="shared" si="32"/>
        <v>53.265000000000001</v>
      </c>
      <c r="K831" s="76">
        <f t="shared" si="31"/>
        <v>53.26</v>
      </c>
    </row>
    <row r="832" spans="1:11">
      <c r="A832" s="4" t="s">
        <v>257</v>
      </c>
      <c r="B832" s="29" t="s">
        <v>20</v>
      </c>
      <c r="C832" s="29">
        <v>81504</v>
      </c>
      <c r="D832" s="4" t="s">
        <v>259</v>
      </c>
      <c r="E832" s="4" t="s">
        <v>16</v>
      </c>
      <c r="F832" s="29">
        <v>1</v>
      </c>
      <c r="G832" s="29">
        <v>1</v>
      </c>
      <c r="H832" s="53">
        <v>41.820900000000002</v>
      </c>
      <c r="I832" s="46">
        <v>0</v>
      </c>
      <c r="J832" s="70">
        <f t="shared" si="32"/>
        <v>41.820900000000002</v>
      </c>
      <c r="K832" s="76">
        <f t="shared" si="31"/>
        <v>41.82</v>
      </c>
    </row>
    <row r="833" spans="1:11">
      <c r="A833" s="4"/>
      <c r="B833" s="29"/>
      <c r="C833" s="29"/>
      <c r="D833" s="4"/>
      <c r="E833" s="4"/>
      <c r="F833" s="29"/>
      <c r="G833" s="29"/>
      <c r="H833" s="53">
        <v>0</v>
      </c>
      <c r="I833" s="46">
        <v>0</v>
      </c>
      <c r="J833" s="70">
        <f t="shared" si="32"/>
        <v>0</v>
      </c>
      <c r="K833" s="76">
        <f t="shared" si="31"/>
        <v>0</v>
      </c>
    </row>
    <row r="834" spans="1:11" s="3" customFormat="1">
      <c r="A834" s="10" t="s">
        <v>251</v>
      </c>
      <c r="B834" s="57" t="s">
        <v>2</v>
      </c>
      <c r="C834" s="57"/>
      <c r="D834" s="10" t="s">
        <v>1317</v>
      </c>
      <c r="E834" s="57"/>
      <c r="F834" s="57"/>
      <c r="G834" s="57"/>
      <c r="H834" s="58">
        <v>0</v>
      </c>
      <c r="I834" s="44">
        <v>0</v>
      </c>
      <c r="J834" s="71">
        <f t="shared" si="32"/>
        <v>0</v>
      </c>
      <c r="K834" s="78">
        <f>K835</f>
        <v>575.09</v>
      </c>
    </row>
    <row r="835" spans="1:11">
      <c r="A835" s="10" t="s">
        <v>252</v>
      </c>
      <c r="B835" s="57" t="s">
        <v>2</v>
      </c>
      <c r="C835" s="57"/>
      <c r="D835" s="10" t="s">
        <v>1241</v>
      </c>
      <c r="E835" s="57"/>
      <c r="F835" s="57"/>
      <c r="G835" s="57"/>
      <c r="H835" s="58">
        <v>0</v>
      </c>
      <c r="I835" s="44">
        <v>0</v>
      </c>
      <c r="J835" s="71">
        <f t="shared" si="32"/>
        <v>0</v>
      </c>
      <c r="K835" s="78">
        <f>K836</f>
        <v>575.09</v>
      </c>
    </row>
    <row r="836" spans="1:11" ht="19.5">
      <c r="A836" s="4" t="s">
        <v>253</v>
      </c>
      <c r="B836" s="29" t="s">
        <v>2</v>
      </c>
      <c r="C836" s="29">
        <v>89800</v>
      </c>
      <c r="D836" s="12" t="s">
        <v>260</v>
      </c>
      <c r="E836" s="4" t="s">
        <v>67</v>
      </c>
      <c r="F836" s="29">
        <v>24</v>
      </c>
      <c r="G836" s="29">
        <v>24</v>
      </c>
      <c r="H836" s="53">
        <v>16.456099999999999</v>
      </c>
      <c r="I836" s="46">
        <v>7.5061499999999999</v>
      </c>
      <c r="J836" s="70">
        <f t="shared" si="32"/>
        <v>23.962249999999997</v>
      </c>
      <c r="K836" s="76">
        <f t="shared" si="31"/>
        <v>575.09</v>
      </c>
    </row>
    <row r="837" spans="1:11">
      <c r="A837" s="35"/>
      <c r="B837" s="29"/>
      <c r="C837" s="29"/>
      <c r="D837" s="4"/>
      <c r="E837" s="29"/>
      <c r="F837" s="29"/>
      <c r="G837" s="29"/>
      <c r="H837" s="53">
        <v>0</v>
      </c>
      <c r="I837" s="46">
        <v>0</v>
      </c>
      <c r="J837" s="70">
        <f t="shared" si="32"/>
        <v>0</v>
      </c>
      <c r="K837" s="76">
        <f t="shared" si="31"/>
        <v>0</v>
      </c>
    </row>
    <row r="838" spans="1:11">
      <c r="A838" s="19" t="s">
        <v>271</v>
      </c>
      <c r="B838" s="30" t="s">
        <v>3</v>
      </c>
      <c r="C838" s="30"/>
      <c r="D838" s="19" t="s">
        <v>1242</v>
      </c>
      <c r="E838" s="30"/>
      <c r="F838" s="30"/>
      <c r="G838" s="30"/>
      <c r="H838" s="54"/>
      <c r="I838" s="44">
        <v>0</v>
      </c>
      <c r="J838" s="71">
        <f t="shared" si="32"/>
        <v>0</v>
      </c>
      <c r="K838" s="78">
        <f>K839+K840+K841+K842+K843+K844+K845+K846</f>
        <v>22111.84</v>
      </c>
    </row>
    <row r="839" spans="1:11">
      <c r="A839" s="4" t="s">
        <v>272</v>
      </c>
      <c r="B839" s="29" t="s">
        <v>1</v>
      </c>
      <c r="C839" s="29">
        <v>81825</v>
      </c>
      <c r="D839" s="4" t="s">
        <v>288</v>
      </c>
      <c r="E839" s="4" t="s">
        <v>16</v>
      </c>
      <c r="F839" s="29">
        <v>3</v>
      </c>
      <c r="G839" s="29">
        <v>3</v>
      </c>
      <c r="H839" s="53">
        <v>150.59889999999999</v>
      </c>
      <c r="I839" s="46">
        <v>216.89089000000001</v>
      </c>
      <c r="J839" s="70">
        <f t="shared" si="32"/>
        <v>367.48978999999997</v>
      </c>
      <c r="K839" s="76">
        <f t="shared" si="31"/>
        <v>1102.46</v>
      </c>
    </row>
    <row r="840" spans="1:11">
      <c r="A840" s="4" t="s">
        <v>273</v>
      </c>
      <c r="B840" s="29" t="s">
        <v>1</v>
      </c>
      <c r="C840" s="29">
        <v>81826</v>
      </c>
      <c r="D840" s="4" t="s">
        <v>287</v>
      </c>
      <c r="E840" s="4" t="s">
        <v>16</v>
      </c>
      <c r="F840" s="29">
        <v>3</v>
      </c>
      <c r="G840" s="29">
        <v>3</v>
      </c>
      <c r="H840" s="53">
        <v>56.423299999999998</v>
      </c>
      <c r="I840" s="46">
        <v>11.739129999999999</v>
      </c>
      <c r="J840" s="73">
        <f t="shared" si="32"/>
        <v>68.162430000000001</v>
      </c>
      <c r="K840" s="76">
        <f t="shared" si="31"/>
        <v>204.48</v>
      </c>
    </row>
    <row r="841" spans="1:11" ht="24.75" customHeight="1">
      <c r="A841" s="4" t="s">
        <v>274</v>
      </c>
      <c r="B841" s="29" t="s">
        <v>1</v>
      </c>
      <c r="C841" s="29">
        <v>80845</v>
      </c>
      <c r="D841" s="12" t="s">
        <v>289</v>
      </c>
      <c r="E841" s="4" t="s">
        <v>16</v>
      </c>
      <c r="F841" s="29">
        <v>1</v>
      </c>
      <c r="G841" s="29">
        <v>1</v>
      </c>
      <c r="H841" s="53">
        <v>24.0246</v>
      </c>
      <c r="I841" s="46">
        <v>28.121410000000001</v>
      </c>
      <c r="J841" s="70">
        <f t="shared" si="32"/>
        <v>52.146010000000004</v>
      </c>
      <c r="K841" s="76">
        <f t="shared" si="31"/>
        <v>52.14</v>
      </c>
    </row>
    <row r="842" spans="1:11" ht="26.25" customHeight="1">
      <c r="A842" s="4" t="s">
        <v>275</v>
      </c>
      <c r="B842" s="29" t="s">
        <v>1</v>
      </c>
      <c r="C842" s="29">
        <v>81867</v>
      </c>
      <c r="D842" s="4" t="s">
        <v>290</v>
      </c>
      <c r="E842" s="4" t="s">
        <v>16</v>
      </c>
      <c r="F842" s="29">
        <v>1</v>
      </c>
      <c r="G842" s="29">
        <v>1</v>
      </c>
      <c r="H842" s="53">
        <v>2944.1262999999999</v>
      </c>
      <c r="I842" s="46">
        <v>1884.33962</v>
      </c>
      <c r="J842" s="70">
        <f t="shared" si="32"/>
        <v>4828.4659199999996</v>
      </c>
      <c r="K842" s="76">
        <f t="shared" si="31"/>
        <v>4828.46</v>
      </c>
    </row>
    <row r="843" spans="1:11">
      <c r="A843" s="4" t="s">
        <v>276</v>
      </c>
      <c r="B843" s="29" t="s">
        <v>1</v>
      </c>
      <c r="C843" s="29">
        <v>81874</v>
      </c>
      <c r="D843" s="4" t="s">
        <v>291</v>
      </c>
      <c r="E843" s="4" t="s">
        <v>16</v>
      </c>
      <c r="F843" s="29">
        <v>1</v>
      </c>
      <c r="G843" s="29">
        <v>1</v>
      </c>
      <c r="H843" s="53">
        <v>695.30759999999998</v>
      </c>
      <c r="I843" s="46">
        <v>1802.08368</v>
      </c>
      <c r="J843" s="70">
        <f t="shared" si="32"/>
        <v>2497.3912799999998</v>
      </c>
      <c r="K843" s="76">
        <f t="shared" si="31"/>
        <v>2497.39</v>
      </c>
    </row>
    <row r="844" spans="1:11" ht="18.75" customHeight="1">
      <c r="A844" s="4" t="s">
        <v>277</v>
      </c>
      <c r="B844" s="29" t="s">
        <v>15</v>
      </c>
      <c r="C844" s="29" t="s">
        <v>292</v>
      </c>
      <c r="D844" s="4" t="s">
        <v>293</v>
      </c>
      <c r="E844" s="4" t="s">
        <v>4</v>
      </c>
      <c r="F844" s="29">
        <v>2</v>
      </c>
      <c r="G844" s="29">
        <v>2</v>
      </c>
      <c r="H844" s="53">
        <v>84.569299999999998</v>
      </c>
      <c r="I844" s="46">
        <v>26.915500000000002</v>
      </c>
      <c r="J844" s="70">
        <f t="shared" si="32"/>
        <v>111.48480000000001</v>
      </c>
      <c r="K844" s="76">
        <f t="shared" si="31"/>
        <v>222.96</v>
      </c>
    </row>
    <row r="845" spans="1:11" ht="31.5" customHeight="1">
      <c r="A845" s="4" t="s">
        <v>278</v>
      </c>
      <c r="B845" s="29" t="s">
        <v>1</v>
      </c>
      <c r="C845" s="29">
        <v>81880</v>
      </c>
      <c r="D845" s="12" t="s">
        <v>294</v>
      </c>
      <c r="E845" s="4" t="s">
        <v>16</v>
      </c>
      <c r="F845" s="29">
        <v>1</v>
      </c>
      <c r="G845" s="29">
        <v>1</v>
      </c>
      <c r="H845" s="53">
        <v>12084.388800000001</v>
      </c>
      <c r="I845" s="46">
        <v>1057.93273</v>
      </c>
      <c r="J845" s="70">
        <f t="shared" si="32"/>
        <v>13142.321530000001</v>
      </c>
      <c r="K845" s="76">
        <f t="shared" si="31"/>
        <v>13142.32</v>
      </c>
    </row>
    <row r="846" spans="1:11" ht="25.5" customHeight="1">
      <c r="A846" s="4" t="s">
        <v>279</v>
      </c>
      <c r="B846" s="29" t="s">
        <v>3</v>
      </c>
      <c r="C846" s="29">
        <v>94796</v>
      </c>
      <c r="D846" s="12" t="s">
        <v>295</v>
      </c>
      <c r="E846" s="4" t="s">
        <v>16</v>
      </c>
      <c r="F846" s="29">
        <v>1</v>
      </c>
      <c r="G846" s="29">
        <v>1</v>
      </c>
      <c r="H846" s="53">
        <v>56.103400000000001</v>
      </c>
      <c r="I846" s="46">
        <v>5.5360699999999996</v>
      </c>
      <c r="J846" s="70">
        <f t="shared" si="32"/>
        <v>61.639470000000003</v>
      </c>
      <c r="K846" s="76">
        <f t="shared" si="31"/>
        <v>61.63</v>
      </c>
    </row>
    <row r="847" spans="1:11">
      <c r="A847" s="4"/>
      <c r="B847" s="29"/>
      <c r="C847" s="29"/>
      <c r="D847" s="4"/>
      <c r="E847" s="29"/>
      <c r="F847" s="29"/>
      <c r="G847" s="29"/>
      <c r="H847" s="53">
        <v>0</v>
      </c>
      <c r="I847" s="46">
        <v>0</v>
      </c>
      <c r="J847" s="70">
        <f t="shared" si="32"/>
        <v>0</v>
      </c>
      <c r="K847" s="76">
        <f t="shared" si="31"/>
        <v>0</v>
      </c>
    </row>
    <row r="848" spans="1:11">
      <c r="A848" s="19" t="s">
        <v>280</v>
      </c>
      <c r="B848" s="30" t="s">
        <v>2</v>
      </c>
      <c r="C848" s="30"/>
      <c r="D848" s="19" t="s">
        <v>1318</v>
      </c>
      <c r="E848" s="30"/>
      <c r="F848" s="30"/>
      <c r="G848" s="30"/>
      <c r="H848" s="54"/>
      <c r="I848" s="44">
        <v>0</v>
      </c>
      <c r="J848" s="71">
        <f t="shared" si="32"/>
        <v>0</v>
      </c>
      <c r="K848" s="78">
        <f>K849+K850+K851</f>
        <v>2231.9</v>
      </c>
    </row>
    <row r="849" spans="1:11">
      <c r="A849" s="4" t="s">
        <v>281</v>
      </c>
      <c r="B849" s="29" t="s">
        <v>1</v>
      </c>
      <c r="C849" s="29">
        <v>81828</v>
      </c>
      <c r="D849" s="4" t="s">
        <v>284</v>
      </c>
      <c r="E849" s="4" t="s">
        <v>16</v>
      </c>
      <c r="F849" s="29">
        <v>2</v>
      </c>
      <c r="G849" s="29">
        <v>2</v>
      </c>
      <c r="H849" s="53">
        <v>343.65870000000001</v>
      </c>
      <c r="I849" s="46">
        <v>216.45611</v>
      </c>
      <c r="J849" s="70">
        <f t="shared" si="32"/>
        <v>560.11481000000003</v>
      </c>
      <c r="K849" s="76">
        <f t="shared" si="31"/>
        <v>1120.22</v>
      </c>
    </row>
    <row r="850" spans="1:11" ht="19.5">
      <c r="A850" s="4" t="s">
        <v>282</v>
      </c>
      <c r="B850" s="29" t="s">
        <v>2</v>
      </c>
      <c r="C850" s="29">
        <v>89849</v>
      </c>
      <c r="D850" s="12" t="s">
        <v>285</v>
      </c>
      <c r="E850" s="29" t="s">
        <v>67</v>
      </c>
      <c r="F850" s="29">
        <v>14</v>
      </c>
      <c r="G850" s="29">
        <v>14</v>
      </c>
      <c r="H850" s="53">
        <v>39.729300000000002</v>
      </c>
      <c r="I850" s="46">
        <v>8.8679199999999998</v>
      </c>
      <c r="J850" s="70">
        <f t="shared" si="32"/>
        <v>48.59722</v>
      </c>
      <c r="K850" s="76">
        <f t="shared" si="31"/>
        <v>680.36</v>
      </c>
    </row>
    <row r="851" spans="1:11" ht="19.5">
      <c r="A851" s="4" t="s">
        <v>283</v>
      </c>
      <c r="B851" s="29" t="s">
        <v>2</v>
      </c>
      <c r="C851" s="29">
        <v>89800</v>
      </c>
      <c r="D851" s="12" t="s">
        <v>286</v>
      </c>
      <c r="E851" s="29" t="s">
        <v>67</v>
      </c>
      <c r="F851" s="29">
        <v>18</v>
      </c>
      <c r="G851" s="29">
        <v>18</v>
      </c>
      <c r="H851" s="53">
        <v>16.456099999999999</v>
      </c>
      <c r="I851" s="46">
        <v>7.5061499999999999</v>
      </c>
      <c r="J851" s="74">
        <f t="shared" si="32"/>
        <v>23.962249999999997</v>
      </c>
      <c r="K851" s="76">
        <f t="shared" si="31"/>
        <v>431.32</v>
      </c>
    </row>
    <row r="852" spans="1:11">
      <c r="A852" s="31"/>
      <c r="B852" s="31"/>
      <c r="C852" s="31"/>
      <c r="D852" s="31"/>
      <c r="E852" s="31"/>
      <c r="F852" s="31"/>
      <c r="G852" s="31"/>
      <c r="H852" s="34"/>
      <c r="I852" s="43"/>
      <c r="J852" s="31"/>
    </row>
    <row r="853" spans="1:11">
      <c r="A853" s="31"/>
      <c r="B853" s="31"/>
      <c r="C853" s="31"/>
      <c r="D853" s="31"/>
      <c r="E853" s="31"/>
      <c r="F853" s="31"/>
      <c r="G853" s="31"/>
      <c r="H853" s="31"/>
      <c r="I853" s="31"/>
      <c r="J853" s="31"/>
    </row>
    <row r="854" spans="1:11">
      <c r="A854" s="31"/>
      <c r="B854" s="31"/>
      <c r="C854" s="31"/>
      <c r="E854" s="31"/>
      <c r="F854" s="31"/>
      <c r="G854" s="31"/>
      <c r="H854" s="31"/>
      <c r="I854" s="29" t="s">
        <v>1319</v>
      </c>
      <c r="J854" s="63"/>
      <c r="K854" s="76">
        <f>K806+K783+K592+K575+K248+K185+K132+K116+K106+K41+K16</f>
        <v>792540.4</v>
      </c>
    </row>
    <row r="855" spans="1:11">
      <c r="A855" s="31"/>
      <c r="B855" s="31"/>
      <c r="C855" s="31"/>
      <c r="E855" s="31"/>
      <c r="F855" s="31"/>
      <c r="G855" s="31"/>
      <c r="H855" s="31"/>
      <c r="I855" s="29" t="s">
        <v>1320</v>
      </c>
      <c r="J855" s="63"/>
      <c r="K855" s="76">
        <f>K854*21%</f>
        <v>166433.484</v>
      </c>
    </row>
    <row r="856" spans="1:11">
      <c r="A856" s="36"/>
      <c r="B856" s="31"/>
      <c r="C856" s="31"/>
      <c r="E856" s="31"/>
      <c r="F856" s="31"/>
      <c r="G856" s="31"/>
      <c r="H856" s="31"/>
      <c r="I856" s="29" t="s">
        <v>1321</v>
      </c>
      <c r="J856" s="63"/>
      <c r="K856" s="76">
        <f>K854+K855</f>
        <v>958973.88400000008</v>
      </c>
    </row>
    <row r="857" spans="1:11">
      <c r="A857" s="1"/>
      <c r="I857" s="75"/>
      <c r="J857" s="75"/>
      <c r="K857" s="76"/>
    </row>
    <row r="858" spans="1:11">
      <c r="A858" s="1"/>
      <c r="I858" s="29" t="s">
        <v>1322</v>
      </c>
      <c r="J858" s="63"/>
      <c r="K858" s="76">
        <v>497.01</v>
      </c>
    </row>
    <row r="859" spans="1:11">
      <c r="A859" s="1"/>
      <c r="I859" s="75"/>
      <c r="J859" s="63"/>
      <c r="K859" s="76">
        <v>532352.30000000005</v>
      </c>
    </row>
    <row r="860" spans="1:11">
      <c r="A860" s="1"/>
      <c r="I860" s="75"/>
      <c r="J860" s="63"/>
      <c r="K860" s="76">
        <v>258619.89</v>
      </c>
    </row>
    <row r="861" spans="1:11">
      <c r="A861" s="1"/>
      <c r="D861" s="42"/>
    </row>
    <row r="862" spans="1:11">
      <c r="A862" s="1"/>
    </row>
    <row r="863" spans="1:11">
      <c r="A863" s="1"/>
      <c r="D863" s="39" t="s">
        <v>1226</v>
      </c>
    </row>
    <row r="864" spans="1:11">
      <c r="A864" s="1"/>
      <c r="D864" s="39"/>
    </row>
    <row r="865" spans="1:4">
      <c r="A865" s="1"/>
      <c r="D865" s="40"/>
    </row>
    <row r="866" spans="1:4">
      <c r="A866" s="1"/>
      <c r="D866" s="41" t="s">
        <v>1223</v>
      </c>
    </row>
    <row r="867" spans="1:4">
      <c r="A867" s="1"/>
      <c r="D867" s="41" t="s">
        <v>1220</v>
      </c>
    </row>
    <row r="868" spans="1:4">
      <c r="A868" s="1"/>
      <c r="D868" s="41" t="s">
        <v>1224</v>
      </c>
    </row>
    <row r="869" spans="1:4">
      <c r="A869" s="1"/>
      <c r="D869" s="41" t="s">
        <v>1225</v>
      </c>
    </row>
    <row r="870" spans="1:4">
      <c r="A870" s="1"/>
    </row>
    <row r="871" spans="1:4">
      <c r="A871" s="1"/>
    </row>
    <row r="872" spans="1:4">
      <c r="A872" s="1"/>
    </row>
    <row r="873" spans="1:4">
      <c r="A873" s="1"/>
    </row>
    <row r="874" spans="1:4">
      <c r="A874" s="1"/>
    </row>
    <row r="875" spans="1:4">
      <c r="A875" s="1"/>
    </row>
    <row r="876" spans="1:4">
      <c r="A876" s="1"/>
    </row>
    <row r="877" spans="1:4">
      <c r="A877" s="1"/>
    </row>
    <row r="878" spans="1:4">
      <c r="A878" s="1"/>
    </row>
    <row r="879" spans="1:4">
      <c r="A879" s="1"/>
    </row>
    <row r="880" spans="1:4">
      <c r="A880" s="1"/>
    </row>
    <row r="881" spans="1:1">
      <c r="A881" s="1"/>
    </row>
    <row r="882" spans="1:1">
      <c r="A882" s="1"/>
    </row>
    <row r="883" spans="1:1">
      <c r="A883" s="1"/>
    </row>
    <row r="884" spans="1:1">
      <c r="A884" s="1"/>
    </row>
    <row r="885" spans="1:1">
      <c r="A885" s="1"/>
    </row>
    <row r="886" spans="1:1">
      <c r="A886" s="1"/>
    </row>
    <row r="887" spans="1:1">
      <c r="A887" s="1"/>
    </row>
    <row r="888" spans="1:1">
      <c r="A888" s="1"/>
    </row>
    <row r="889" spans="1:1">
      <c r="A889" s="1"/>
    </row>
    <row r="890" spans="1:1">
      <c r="A890" s="1"/>
    </row>
    <row r="891" spans="1:1">
      <c r="A891" s="1"/>
    </row>
    <row r="892" spans="1:1">
      <c r="A892" s="1"/>
    </row>
    <row r="893" spans="1:1">
      <c r="A893" s="1"/>
    </row>
    <row r="894" spans="1:1">
      <c r="A894" s="1"/>
    </row>
    <row r="895" spans="1:1">
      <c r="A895" s="1"/>
    </row>
    <row r="896" spans="1:1">
      <c r="A896" s="1"/>
    </row>
    <row r="897" spans="1:1">
      <c r="A897" s="1"/>
    </row>
    <row r="898" spans="1:1">
      <c r="A898" s="1"/>
    </row>
    <row r="899" spans="1:1">
      <c r="A899" s="1"/>
    </row>
    <row r="900" spans="1:1">
      <c r="A900" s="1"/>
    </row>
    <row r="901" spans="1:1">
      <c r="A901" s="1"/>
    </row>
    <row r="902" spans="1:1">
      <c r="A902" s="1"/>
    </row>
    <row r="903" spans="1:1">
      <c r="A903" s="1"/>
    </row>
    <row r="904" spans="1:1">
      <c r="A904" s="1"/>
    </row>
    <row r="905" spans="1:1">
      <c r="A905" s="1"/>
    </row>
    <row r="906" spans="1:1">
      <c r="A906" s="1"/>
    </row>
    <row r="907" spans="1:1">
      <c r="A907" s="1"/>
    </row>
    <row r="908" spans="1:1">
      <c r="A908" s="1"/>
    </row>
    <row r="909" spans="1:1">
      <c r="A909" s="1"/>
    </row>
    <row r="910" spans="1:1">
      <c r="A910" s="1"/>
    </row>
    <row r="911" spans="1:1">
      <c r="A911" s="1"/>
    </row>
    <row r="912" spans="1:1">
      <c r="A912" s="1"/>
    </row>
    <row r="913" spans="1:1">
      <c r="A913" s="1"/>
    </row>
    <row r="914" spans="1:1">
      <c r="A914" s="1"/>
    </row>
    <row r="915" spans="1:1">
      <c r="A915" s="1"/>
    </row>
    <row r="916" spans="1:1">
      <c r="A916" s="1"/>
    </row>
    <row r="917" spans="1:1">
      <c r="A917" s="1"/>
    </row>
    <row r="918" spans="1:1">
      <c r="A918" s="1"/>
    </row>
    <row r="919" spans="1:1">
      <c r="A919" s="1"/>
    </row>
    <row r="920" spans="1:1">
      <c r="A920" s="1"/>
    </row>
    <row r="921" spans="1:1">
      <c r="A921" s="1"/>
    </row>
    <row r="922" spans="1:1">
      <c r="A922" s="1"/>
    </row>
    <row r="923" spans="1:1">
      <c r="A923" s="1"/>
    </row>
    <row r="924" spans="1:1">
      <c r="A924" s="1"/>
    </row>
    <row r="925" spans="1:1">
      <c r="A925" s="1"/>
    </row>
    <row r="926" spans="1:1">
      <c r="A926" s="1"/>
    </row>
    <row r="927" spans="1:1">
      <c r="A927" s="1"/>
    </row>
    <row r="928" spans="1:1">
      <c r="A928" s="1"/>
    </row>
    <row r="929" spans="1:1">
      <c r="A929" s="1"/>
    </row>
    <row r="930" spans="1:1">
      <c r="A930" s="1"/>
    </row>
    <row r="931" spans="1:1">
      <c r="A931" s="1"/>
    </row>
    <row r="932" spans="1:1">
      <c r="A932" s="1"/>
    </row>
    <row r="933" spans="1:1">
      <c r="A933" s="1"/>
    </row>
    <row r="934" spans="1:1">
      <c r="A934" s="1"/>
    </row>
    <row r="935" spans="1:1">
      <c r="A935" s="1"/>
    </row>
    <row r="936" spans="1:1">
      <c r="A936" s="1"/>
    </row>
    <row r="937" spans="1:1">
      <c r="A937" s="1"/>
    </row>
    <row r="938" spans="1:1">
      <c r="A938" s="1"/>
    </row>
    <row r="939" spans="1:1">
      <c r="A939" s="1"/>
    </row>
    <row r="940" spans="1:1">
      <c r="A940" s="1"/>
    </row>
    <row r="941" spans="1:1">
      <c r="A941" s="1"/>
    </row>
    <row r="942" spans="1:1">
      <c r="A942" s="1"/>
    </row>
    <row r="943" spans="1:1">
      <c r="A943" s="1"/>
    </row>
    <row r="944" spans="1:1">
      <c r="A944" s="1"/>
    </row>
    <row r="945" spans="1:1">
      <c r="A945" s="1"/>
    </row>
    <row r="946" spans="1:1">
      <c r="A946" s="1"/>
    </row>
    <row r="947" spans="1:1">
      <c r="A947" s="1"/>
    </row>
    <row r="948" spans="1:1">
      <c r="A948" s="1"/>
    </row>
    <row r="949" spans="1:1">
      <c r="A949" s="1"/>
    </row>
    <row r="950" spans="1:1">
      <c r="A950" s="1"/>
    </row>
    <row r="951" spans="1:1">
      <c r="A951" s="1"/>
    </row>
    <row r="952" spans="1:1">
      <c r="A952" s="2"/>
    </row>
    <row r="953" spans="1:1">
      <c r="A953" s="1"/>
    </row>
    <row r="954" spans="1:1">
      <c r="A954" s="1"/>
    </row>
    <row r="955" spans="1:1">
      <c r="A955" s="1"/>
    </row>
    <row r="956" spans="1:1">
      <c r="A956" s="1"/>
    </row>
    <row r="957" spans="1:1">
      <c r="A957" s="1"/>
    </row>
    <row r="958" spans="1:1">
      <c r="A958" s="1"/>
    </row>
    <row r="959" spans="1:1">
      <c r="A959" s="1"/>
    </row>
    <row r="960" spans="1:1">
      <c r="A960" s="1"/>
    </row>
    <row r="961" spans="1:1">
      <c r="A961" s="1"/>
    </row>
    <row r="962" spans="1:1">
      <c r="A962" s="1"/>
    </row>
    <row r="963" spans="1:1">
      <c r="A963" s="1"/>
    </row>
    <row r="964" spans="1:1">
      <c r="A964" s="1"/>
    </row>
    <row r="965" spans="1:1">
      <c r="A965" s="1"/>
    </row>
    <row r="966" spans="1:1">
      <c r="A966" s="1"/>
    </row>
    <row r="967" spans="1:1">
      <c r="A967" s="1"/>
    </row>
    <row r="968" spans="1:1">
      <c r="A968" s="1"/>
    </row>
    <row r="969" spans="1:1">
      <c r="A969" s="1"/>
    </row>
    <row r="970" spans="1:1">
      <c r="A970" s="1"/>
    </row>
    <row r="971" spans="1:1">
      <c r="A971" s="1"/>
    </row>
    <row r="972" spans="1:1">
      <c r="A972" s="1"/>
    </row>
    <row r="973" spans="1:1">
      <c r="A973" s="1"/>
    </row>
    <row r="974" spans="1:1">
      <c r="A974" s="1"/>
    </row>
    <row r="975" spans="1:1">
      <c r="A975" s="1"/>
    </row>
    <row r="976" spans="1:1">
      <c r="A976" s="1"/>
    </row>
    <row r="977" spans="1:1">
      <c r="A977" s="1"/>
    </row>
    <row r="978" spans="1:1">
      <c r="A978" s="1"/>
    </row>
    <row r="979" spans="1:1">
      <c r="A979" s="1"/>
    </row>
    <row r="980" spans="1:1">
      <c r="A980" s="1"/>
    </row>
    <row r="981" spans="1:1">
      <c r="A981" s="1"/>
    </row>
    <row r="982" spans="1:1">
      <c r="A982" s="1"/>
    </row>
    <row r="983" spans="1:1">
      <c r="A983" s="1"/>
    </row>
    <row r="984" spans="1:1">
      <c r="A984" s="1"/>
    </row>
    <row r="985" spans="1:1">
      <c r="A985" s="1"/>
    </row>
    <row r="986" spans="1:1">
      <c r="A986" s="1"/>
    </row>
    <row r="987" spans="1:1">
      <c r="A987" s="1"/>
    </row>
    <row r="988" spans="1:1">
      <c r="A988" s="1"/>
    </row>
    <row r="989" spans="1:1">
      <c r="A989" s="1"/>
    </row>
    <row r="990" spans="1:1">
      <c r="A990" s="1"/>
    </row>
    <row r="991" spans="1:1">
      <c r="A991" s="1"/>
    </row>
    <row r="992" spans="1:1">
      <c r="A992" s="1"/>
    </row>
    <row r="993" spans="1:1">
      <c r="A993" s="1"/>
    </row>
    <row r="994" spans="1:1">
      <c r="A994" s="1"/>
    </row>
    <row r="995" spans="1:1">
      <c r="A995" s="1"/>
    </row>
    <row r="996" spans="1:1">
      <c r="A996" s="1"/>
    </row>
    <row r="997" spans="1:1">
      <c r="A997" s="1"/>
    </row>
    <row r="998" spans="1:1">
      <c r="A998" s="1"/>
    </row>
    <row r="999" spans="1:1">
      <c r="A999" s="1"/>
    </row>
    <row r="1000" spans="1:1">
      <c r="A1000" s="1"/>
    </row>
    <row r="1001" spans="1:1">
      <c r="A1001" s="1"/>
    </row>
    <row r="1002" spans="1:1">
      <c r="A1002" s="1"/>
    </row>
    <row r="1003" spans="1:1">
      <c r="A1003" s="1"/>
    </row>
    <row r="1004" spans="1:1">
      <c r="A1004" s="1"/>
    </row>
    <row r="1005" spans="1:1">
      <c r="A1005" s="1"/>
    </row>
    <row r="1006" spans="1:1">
      <c r="A1006" s="1"/>
    </row>
    <row r="1007" spans="1:1">
      <c r="A1007" s="1"/>
    </row>
    <row r="1008" spans="1:1">
      <c r="A1008" s="1"/>
    </row>
    <row r="1009" spans="1:1">
      <c r="A1009" s="1"/>
    </row>
    <row r="1010" spans="1:1">
      <c r="A1010" s="1"/>
    </row>
    <row r="1011" spans="1:1">
      <c r="A1011" s="1"/>
    </row>
    <row r="1012" spans="1:1">
      <c r="A1012" s="1"/>
    </row>
  </sheetData>
  <mergeCells count="26">
    <mergeCell ref="A8:B8"/>
    <mergeCell ref="E8:G8"/>
    <mergeCell ref="H8:J8"/>
    <mergeCell ref="A9:C9"/>
    <mergeCell ref="E9:G9"/>
    <mergeCell ref="E6:G6"/>
    <mergeCell ref="H6:J6"/>
    <mergeCell ref="A7:D7"/>
    <mergeCell ref="E7:G7"/>
    <mergeCell ref="H7:J7"/>
    <mergeCell ref="A1:C1"/>
    <mergeCell ref="A2:C3"/>
    <mergeCell ref="A4:D4"/>
    <mergeCell ref="A5:D5"/>
    <mergeCell ref="A14:J14"/>
    <mergeCell ref="C11:D11"/>
    <mergeCell ref="E11:G11"/>
    <mergeCell ref="H11:J11"/>
    <mergeCell ref="A12:C12"/>
    <mergeCell ref="H12:J12"/>
    <mergeCell ref="E13:G13"/>
    <mergeCell ref="H13:J13"/>
    <mergeCell ref="A10:B10"/>
    <mergeCell ref="C10:D10"/>
    <mergeCell ref="E10:G10"/>
    <mergeCell ref="H10:J10"/>
  </mergeCells>
  <phoneticPr fontId="2" type="noConversion"/>
  <pageMargins left="0.51181102362204722" right="0.51181102362204722" top="0.78740157480314965" bottom="0.78740157480314965" header="0.31496062992125984" footer="0.31496062992125984"/>
  <pageSetup paperSize="9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M12"/>
  <sheetViews>
    <sheetView workbookViewId="0">
      <selection activeCell="T7" sqref="T7"/>
    </sheetView>
  </sheetViews>
  <sheetFormatPr defaultRowHeight="15"/>
  <sheetData>
    <row r="3" spans="1:13">
      <c r="A3" s="7" t="s">
        <v>475</v>
      </c>
      <c r="B3" s="4" t="s">
        <v>476</v>
      </c>
      <c r="C3" s="4" t="s">
        <v>477</v>
      </c>
      <c r="D3" s="4" t="s">
        <v>478</v>
      </c>
      <c r="E3" s="4" t="s">
        <v>479</v>
      </c>
      <c r="F3" s="6" t="s">
        <v>480</v>
      </c>
      <c r="G3" s="6" t="s">
        <v>481</v>
      </c>
      <c r="H3" s="6" t="s">
        <v>482</v>
      </c>
      <c r="I3" s="6" t="s">
        <v>1213</v>
      </c>
      <c r="J3" s="6" t="s">
        <v>1214</v>
      </c>
      <c r="K3" s="6" t="s">
        <v>483</v>
      </c>
      <c r="L3" s="6" t="s">
        <v>1215</v>
      </c>
      <c r="M3" s="8"/>
    </row>
    <row r="4" spans="1:13">
      <c r="A4" s="9">
        <v>1</v>
      </c>
      <c r="B4" s="10" t="s">
        <v>20</v>
      </c>
      <c r="C4" s="10"/>
      <c r="D4" s="10" t="s">
        <v>484</v>
      </c>
      <c r="E4" s="10" t="s">
        <v>485</v>
      </c>
      <c r="F4" s="8">
        <v>1</v>
      </c>
      <c r="G4" s="8">
        <v>1</v>
      </c>
      <c r="H4" s="8"/>
      <c r="I4" s="8"/>
      <c r="J4" s="8"/>
      <c r="K4" s="8"/>
      <c r="L4" s="8" t="s">
        <v>1216</v>
      </c>
      <c r="M4" s="11">
        <f>M5+M13+M18+M21+M25</f>
        <v>41465.877604593923</v>
      </c>
    </row>
    <row r="5" spans="1:13">
      <c r="A5" s="9" t="s">
        <v>486</v>
      </c>
      <c r="B5" s="10" t="s">
        <v>20</v>
      </c>
      <c r="C5" s="10"/>
      <c r="D5" s="10" t="s">
        <v>487</v>
      </c>
      <c r="E5" s="10"/>
      <c r="F5" s="8"/>
      <c r="G5" s="8"/>
      <c r="H5" s="8"/>
      <c r="I5" s="8"/>
      <c r="J5" s="8"/>
      <c r="K5" s="8"/>
      <c r="L5" s="8"/>
      <c r="M5" s="8">
        <f>M6+M7+M8+M9+M10+M11</f>
        <v>41465.877604593923</v>
      </c>
    </row>
    <row r="6" spans="1:13" ht="127.5">
      <c r="A6" s="7" t="s">
        <v>488</v>
      </c>
      <c r="B6" s="4" t="s">
        <v>20</v>
      </c>
      <c r="C6" s="4">
        <v>20200</v>
      </c>
      <c r="D6" s="12" t="s">
        <v>489</v>
      </c>
      <c r="E6" s="4" t="s">
        <v>4</v>
      </c>
      <c r="F6" s="6">
        <v>448.13</v>
      </c>
      <c r="G6" s="6">
        <v>448.13</v>
      </c>
      <c r="H6" s="6">
        <v>7.31</v>
      </c>
      <c r="I6" s="6">
        <f>H6/1.219</f>
        <v>5.9967186218211639</v>
      </c>
      <c r="J6" s="6">
        <v>0</v>
      </c>
      <c r="K6" s="6">
        <v>0</v>
      </c>
      <c r="L6" s="6">
        <f>I6+J6</f>
        <v>5.9967186218211639</v>
      </c>
      <c r="M6" s="8">
        <f t="shared" ref="M6:M11" si="0">L6*G6</f>
        <v>2687.3095159967183</v>
      </c>
    </row>
    <row r="7" spans="1:13" ht="280.5">
      <c r="A7" s="7" t="s">
        <v>490</v>
      </c>
      <c r="B7" s="4" t="s">
        <v>20</v>
      </c>
      <c r="C7" s="4">
        <v>20212</v>
      </c>
      <c r="D7" s="12" t="s">
        <v>491</v>
      </c>
      <c r="E7" s="4" t="s">
        <v>4</v>
      </c>
      <c r="F7" s="6">
        <v>50.82</v>
      </c>
      <c r="G7" s="6">
        <v>50.82</v>
      </c>
      <c r="H7" s="6">
        <v>249.49</v>
      </c>
      <c r="I7" s="6">
        <f t="shared" ref="I7:I12" si="1">H7/1.219</f>
        <v>204.66776045939295</v>
      </c>
      <c r="J7" s="6">
        <f>K7/1.219</f>
        <v>51.657095980311723</v>
      </c>
      <c r="K7" s="6">
        <v>62.97</v>
      </c>
      <c r="L7" s="6">
        <f t="shared" ref="L7:L12" si="2">I7+J7</f>
        <v>256.32485643970466</v>
      </c>
      <c r="M7" s="8">
        <f t="shared" si="0"/>
        <v>13026.429204265791</v>
      </c>
    </row>
    <row r="8" spans="1:13">
      <c r="A8" s="7" t="s">
        <v>492</v>
      </c>
      <c r="B8" s="4" t="s">
        <v>20</v>
      </c>
      <c r="C8" s="4">
        <v>20600</v>
      </c>
      <c r="D8" s="4" t="s">
        <v>493</v>
      </c>
      <c r="E8" s="4" t="s">
        <v>4</v>
      </c>
      <c r="F8" s="6">
        <v>129.1</v>
      </c>
      <c r="G8" s="6">
        <v>129.1</v>
      </c>
      <c r="H8" s="6">
        <v>56.68</v>
      </c>
      <c r="I8" s="6">
        <f t="shared" si="1"/>
        <v>46.497128794093513</v>
      </c>
      <c r="J8" s="6">
        <f t="shared" ref="J8:J12" si="3">K8/1.219</f>
        <v>13.453650533223952</v>
      </c>
      <c r="K8" s="6">
        <v>16.399999999999999</v>
      </c>
      <c r="L8" s="6">
        <f t="shared" si="2"/>
        <v>59.950779327317463</v>
      </c>
      <c r="M8" s="8">
        <f t="shared" si="0"/>
        <v>7739.645611156684</v>
      </c>
    </row>
    <row r="9" spans="1:13">
      <c r="A9" s="7" t="s">
        <v>494</v>
      </c>
      <c r="B9" s="4" t="s">
        <v>20</v>
      </c>
      <c r="C9" s="4">
        <v>20202</v>
      </c>
      <c r="D9" s="4" t="s">
        <v>495</v>
      </c>
      <c r="E9" s="4" t="s">
        <v>4</v>
      </c>
      <c r="F9" s="6">
        <v>39.93</v>
      </c>
      <c r="G9" s="6">
        <v>39.93</v>
      </c>
      <c r="H9" s="6">
        <v>0</v>
      </c>
      <c r="I9" s="6">
        <f t="shared" si="1"/>
        <v>0</v>
      </c>
      <c r="J9" s="6">
        <f t="shared" si="3"/>
        <v>2.0508613617719442</v>
      </c>
      <c r="K9" s="6">
        <v>2.5</v>
      </c>
      <c r="L9" s="6">
        <f t="shared" si="2"/>
        <v>2.0508613617719442</v>
      </c>
      <c r="M9" s="8">
        <f t="shared" si="0"/>
        <v>81.890894175553726</v>
      </c>
    </row>
    <row r="10" spans="1:13" ht="145.5">
      <c r="A10" s="7" t="s">
        <v>496</v>
      </c>
      <c r="B10" s="4" t="s">
        <v>20</v>
      </c>
      <c r="C10" s="4">
        <v>21301</v>
      </c>
      <c r="D10" s="12" t="s">
        <v>497</v>
      </c>
      <c r="E10" s="4" t="s">
        <v>4</v>
      </c>
      <c r="F10" s="6">
        <v>7.5</v>
      </c>
      <c r="G10" s="6">
        <v>7.5</v>
      </c>
      <c r="H10" s="6">
        <v>395.22</v>
      </c>
      <c r="I10" s="6">
        <f t="shared" si="1"/>
        <v>324.21657095980311</v>
      </c>
      <c r="J10" s="6">
        <f t="shared" si="3"/>
        <v>2.4610336341263328</v>
      </c>
      <c r="K10" s="6">
        <v>3</v>
      </c>
      <c r="L10" s="6">
        <f t="shared" si="2"/>
        <v>326.67760459392946</v>
      </c>
      <c r="M10" s="8">
        <f t="shared" si="0"/>
        <v>2450.0820344544709</v>
      </c>
    </row>
    <row r="11" spans="1:13">
      <c r="A11" s="7" t="s">
        <v>498</v>
      </c>
      <c r="B11" s="4" t="s">
        <v>20</v>
      </c>
      <c r="C11" s="4">
        <v>21602</v>
      </c>
      <c r="D11" s="4" t="s">
        <v>499</v>
      </c>
      <c r="E11" s="4" t="s">
        <v>4</v>
      </c>
      <c r="F11" s="6">
        <v>448.13</v>
      </c>
      <c r="G11" s="6">
        <v>448.13</v>
      </c>
      <c r="H11" s="6">
        <v>42.11</v>
      </c>
      <c r="I11" s="6">
        <f t="shared" si="1"/>
        <v>34.544708777686623</v>
      </c>
      <c r="J11" s="6">
        <f t="shared" si="3"/>
        <v>0</v>
      </c>
      <c r="K11" s="6">
        <v>0</v>
      </c>
      <c r="L11" s="6">
        <f t="shared" si="2"/>
        <v>34.544708777686623</v>
      </c>
      <c r="M11" s="8">
        <f t="shared" si="0"/>
        <v>15480.520344544706</v>
      </c>
    </row>
    <row r="12" spans="1:13">
      <c r="A12" s="7"/>
      <c r="B12" s="4"/>
      <c r="C12" s="4"/>
      <c r="D12" s="4"/>
      <c r="E12" s="4"/>
      <c r="F12" s="6"/>
      <c r="G12" s="6"/>
      <c r="H12" s="6"/>
      <c r="I12" s="6">
        <f t="shared" si="1"/>
        <v>0</v>
      </c>
      <c r="J12" s="6">
        <f t="shared" si="3"/>
        <v>0</v>
      </c>
      <c r="K12" s="6"/>
      <c r="L12" s="6">
        <f t="shared" si="2"/>
        <v>0</v>
      </c>
      <c r="M12" s="8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82"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2023-07-31T18:19:43Z</cp:lastPrinted>
  <dcterms:created xsi:type="dcterms:W3CDTF">2023-07-24T17:50:56Z</dcterms:created>
  <dcterms:modified xsi:type="dcterms:W3CDTF">2023-08-21T19:50:07Z</dcterms:modified>
</cp:coreProperties>
</file>